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6290" windowHeight="7110"/>
  </bookViews>
  <sheets>
    <sheet name="自付申請" sheetId="1" r:id="rId1"/>
    <sheet name="費用概算" sheetId="3" r:id="rId2"/>
  </sheets>
  <definedNames>
    <definedName name="_xlnm.Print_Area" localSheetId="1">費用概算!$A$1:$L$23</definedName>
  </definedNames>
  <calcPr calcId="144525"/>
</workbook>
</file>

<file path=xl/calcChain.xml><?xml version="1.0" encoding="utf-8"?>
<calcChain xmlns="http://schemas.openxmlformats.org/spreadsheetml/2006/main">
  <c r="H23" i="3" l="1"/>
  <c r="G23" i="3"/>
  <c r="F23" i="3"/>
  <c r="E23" i="3"/>
  <c r="D23" i="3"/>
  <c r="C23" i="3"/>
  <c r="F18" i="3"/>
  <c r="E18" i="3"/>
  <c r="H17" i="3"/>
  <c r="H18" i="3" s="1"/>
  <c r="G17" i="3"/>
  <c r="G18" i="3" s="1"/>
  <c r="F17" i="3"/>
  <c r="E17" i="3"/>
  <c r="D17" i="3"/>
  <c r="D18" i="3" s="1"/>
  <c r="C17" i="3"/>
  <c r="C18" i="3" s="1"/>
  <c r="Q14" i="3"/>
  <c r="R14" i="3" s="1"/>
  <c r="E14" i="3" s="1"/>
  <c r="F14" i="3" s="1"/>
  <c r="G14" i="3" s="1"/>
  <c r="L14" i="3"/>
  <c r="Q13" i="3"/>
  <c r="R13" i="3" s="1"/>
  <c r="E13" i="3" s="1"/>
  <c r="F13" i="3" s="1"/>
  <c r="G13" i="3" s="1"/>
  <c r="L13" i="3"/>
  <c r="Q12" i="3"/>
  <c r="R12" i="3" s="1"/>
  <c r="E12" i="3" s="1"/>
  <c r="F12" i="3" s="1"/>
  <c r="G12" i="3" s="1"/>
  <c r="L12" i="3"/>
  <c r="Q11" i="3"/>
  <c r="R11" i="3" s="1"/>
  <c r="E11" i="3" s="1"/>
  <c r="F11" i="3" s="1"/>
  <c r="G11" i="3" s="1"/>
  <c r="L11" i="3"/>
  <c r="Q10" i="3"/>
  <c r="R10" i="3" s="1"/>
  <c r="E10" i="3" s="1"/>
  <c r="F10" i="3" s="1"/>
  <c r="G10" i="3" s="1"/>
  <c r="L10" i="3"/>
  <c r="Q9" i="3"/>
  <c r="R9" i="3" s="1"/>
  <c r="E9" i="3" s="1"/>
  <c r="F9" i="3" s="1"/>
  <c r="G9" i="3" s="1"/>
  <c r="L9" i="3"/>
  <c r="Q8" i="3"/>
  <c r="R8" i="3" s="1"/>
  <c r="E8" i="3" s="1"/>
  <c r="F8" i="3" s="1"/>
  <c r="G8" i="3" s="1"/>
  <c r="L8" i="3"/>
  <c r="Q7" i="3"/>
  <c r="R7" i="3" s="1"/>
  <c r="E7" i="3" s="1"/>
  <c r="F7" i="3" s="1"/>
  <c r="G7" i="3" s="1"/>
  <c r="L7" i="3"/>
  <c r="Q6" i="3"/>
  <c r="R6" i="3" s="1"/>
  <c r="E6" i="3" s="1"/>
  <c r="F6" i="3" s="1"/>
  <c r="G6" i="3" s="1"/>
  <c r="L6" i="3"/>
  <c r="Q5" i="3"/>
  <c r="R5" i="3" s="1"/>
  <c r="E5" i="3" s="1"/>
  <c r="F5" i="3" s="1"/>
  <c r="G5" i="3" s="1"/>
  <c r="L5" i="3"/>
</calcChain>
</file>

<file path=xl/sharedStrings.xml><?xml version="1.0" encoding="utf-8"?>
<sst xmlns="http://schemas.openxmlformats.org/spreadsheetml/2006/main" count="80" uniqueCount="75">
  <si>
    <t>學歷</t>
    <phoneticPr fontId="5" type="noConversion"/>
  </si>
  <si>
    <t>身分證字號</t>
    <phoneticPr fontId="2" type="noConversion"/>
  </si>
  <si>
    <t>出生日期</t>
    <phoneticPr fontId="2" type="noConversion"/>
  </si>
  <si>
    <t>注意事項</t>
    <phoneticPr fontId="2" type="noConversion"/>
  </si>
  <si>
    <t>申請人</t>
    <phoneticPr fontId="2" type="noConversion"/>
  </si>
  <si>
    <t>機關首長</t>
    <phoneticPr fontId="2" type="noConversion"/>
  </si>
  <si>
    <t>地址</t>
    <phoneticPr fontId="2" type="noConversion"/>
  </si>
  <si>
    <t>主計</t>
    <phoneticPr fontId="2" type="noConversion"/>
  </si>
  <si>
    <t>出納</t>
    <phoneticPr fontId="2" type="noConversion"/>
  </si>
  <si>
    <t>人事</t>
    <phoneticPr fontId="2" type="noConversion"/>
  </si>
  <si>
    <t>代理/代課教師 課務自理 勞保投保薪資費用</t>
    <phoneticPr fontId="5" type="noConversion"/>
  </si>
  <si>
    <t>保險費</t>
    <phoneticPr fontId="5" type="noConversion"/>
  </si>
  <si>
    <t>月以
30日計</t>
    <phoneticPr fontId="5" type="noConversion"/>
  </si>
  <si>
    <r>
      <rPr>
        <sz val="11"/>
        <rFont val="新細明體"/>
        <family val="1"/>
        <charset val="136"/>
      </rPr>
      <t>學歷
教師證</t>
    </r>
    <phoneticPr fontId="5" type="noConversion"/>
  </si>
  <si>
    <r>
      <rPr>
        <sz val="11"/>
        <rFont val="新細明體"/>
        <family val="1"/>
        <charset val="136"/>
      </rPr>
      <t>薪點</t>
    </r>
    <phoneticPr fontId="5" type="noConversion"/>
  </si>
  <si>
    <r>
      <rPr>
        <sz val="11"/>
        <rFont val="新細明體"/>
        <family val="1"/>
        <charset val="136"/>
      </rPr>
      <t>導師費</t>
    </r>
    <phoneticPr fontId="5" type="noConversion"/>
  </si>
  <si>
    <t>按日
計薪</t>
    <phoneticPr fontId="5" type="noConversion"/>
  </si>
  <si>
    <r>
      <rPr>
        <sz val="11"/>
        <rFont val="新細明體"/>
        <family val="1"/>
        <charset val="136"/>
      </rPr>
      <t>合計</t>
    </r>
    <phoneticPr fontId="5" type="noConversion"/>
  </si>
  <si>
    <t>預計
月薪</t>
    <phoneticPr fontId="5" type="noConversion"/>
  </si>
  <si>
    <r>
      <rPr>
        <sz val="11"/>
        <rFont val="新細明體"/>
        <family val="1"/>
        <charset val="136"/>
      </rPr>
      <t>投保薪資</t>
    </r>
    <phoneticPr fontId="5" type="noConversion"/>
  </si>
  <si>
    <t>薪額</t>
    <phoneticPr fontId="5" type="noConversion"/>
  </si>
  <si>
    <t>學術
折扣</t>
    <phoneticPr fontId="5" type="noConversion"/>
  </si>
  <si>
    <t>日薪</t>
    <phoneticPr fontId="5" type="noConversion"/>
  </si>
  <si>
    <r>
      <rPr>
        <sz val="10"/>
        <rFont val="新細明體"/>
        <family val="1"/>
        <charset val="136"/>
      </rPr>
      <t>大學</t>
    </r>
    <phoneticPr fontId="5" type="noConversion"/>
  </si>
  <si>
    <t>學術費*8折</t>
  </si>
  <si>
    <r>
      <rPr>
        <sz val="10"/>
        <rFont val="新細明體"/>
        <family val="1"/>
        <charset val="136"/>
      </rPr>
      <t>大學</t>
    </r>
    <r>
      <rPr>
        <sz val="10"/>
        <rFont val="Times New Roman"/>
        <family val="1"/>
      </rPr>
      <t xml:space="preserve">+
</t>
    </r>
    <r>
      <rPr>
        <sz val="10"/>
        <rFont val="新細明體"/>
        <family val="1"/>
        <charset val="136"/>
      </rPr>
      <t>教育學程</t>
    </r>
    <phoneticPr fontId="5" type="noConversion"/>
  </si>
  <si>
    <r>
      <rPr>
        <sz val="10"/>
        <rFont val="新細明體"/>
        <family val="1"/>
        <charset val="136"/>
      </rPr>
      <t>大學</t>
    </r>
    <r>
      <rPr>
        <sz val="10"/>
        <rFont val="Times New Roman"/>
        <family val="1"/>
      </rPr>
      <t xml:space="preserve">+
</t>
    </r>
    <r>
      <rPr>
        <sz val="10"/>
        <rFont val="新細明體"/>
        <family val="1"/>
        <charset val="136"/>
      </rPr>
      <t>合格教師證</t>
    </r>
    <phoneticPr fontId="5" type="noConversion"/>
  </si>
  <si>
    <r>
      <rPr>
        <sz val="10"/>
        <rFont val="新細明體"/>
        <family val="1"/>
        <charset val="136"/>
      </rPr>
      <t>研究所畢</t>
    </r>
    <phoneticPr fontId="5" type="noConversion"/>
  </si>
  <si>
    <r>
      <rPr>
        <sz val="10"/>
        <rFont val="新細明體"/>
        <family val="1"/>
        <charset val="136"/>
      </rPr>
      <t xml:space="preserve">研究所畢
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教師證</t>
    </r>
    <phoneticPr fontId="5" type="noConversion"/>
  </si>
  <si>
    <r>
      <rPr>
        <sz val="12"/>
        <color theme="1"/>
        <rFont val="新細明體"/>
        <family val="2"/>
        <charset val="136"/>
        <scheme val="minor"/>
      </rPr>
      <t>代課教師</t>
    </r>
    <phoneticPr fontId="5" type="noConversion"/>
  </si>
  <si>
    <r>
      <rPr>
        <sz val="11"/>
        <rFont val="新細明體"/>
        <family val="1"/>
        <charset val="136"/>
      </rPr>
      <t>外聘</t>
    </r>
    <phoneticPr fontId="5" type="noConversion"/>
  </si>
  <si>
    <r>
      <rPr>
        <sz val="11"/>
        <rFont val="新細明體"/>
        <family val="1"/>
        <charset val="136"/>
      </rPr>
      <t>日薪</t>
    </r>
    <phoneticPr fontId="5" type="noConversion"/>
  </si>
  <si>
    <r>
      <rPr>
        <sz val="11"/>
        <rFont val="新細明體"/>
        <family val="1"/>
        <charset val="136"/>
      </rPr>
      <t>投保薪資</t>
    </r>
    <phoneticPr fontId="5" type="noConversion"/>
  </si>
  <si>
    <t>保險費</t>
    <phoneticPr fontId="5" type="noConversion"/>
  </si>
  <si>
    <t>勞保</t>
    <phoneticPr fontId="5" type="noConversion"/>
  </si>
  <si>
    <t>雇主負擔</t>
    <phoneticPr fontId="5" type="noConversion"/>
  </si>
  <si>
    <t>自付</t>
    <phoneticPr fontId="5" type="noConversion"/>
  </si>
  <si>
    <t>勞退金
(單位負擔)</t>
    <phoneticPr fontId="5" type="noConversion"/>
  </si>
  <si>
    <t>需代課日(節)數</t>
    <phoneticPr fontId="5" type="noConversion"/>
  </si>
  <si>
    <t>日期起訖時間</t>
    <phoneticPr fontId="5" type="noConversion"/>
  </si>
  <si>
    <t>學術
研究費</t>
    <phoneticPr fontId="5" type="noConversion"/>
  </si>
  <si>
    <r>
      <rPr>
        <sz val="11"/>
        <rFont val="新細明體"/>
        <family val="1"/>
        <charset val="136"/>
      </rPr>
      <t>一</t>
    </r>
    <phoneticPr fontId="5" type="noConversion"/>
  </si>
  <si>
    <r>
      <rPr>
        <sz val="11"/>
        <color theme="1"/>
        <rFont val="新細明體"/>
        <family val="2"/>
        <charset val="136"/>
        <scheme val="minor"/>
      </rPr>
      <t>勞保</t>
    </r>
    <phoneticPr fontId="5" type="noConversion"/>
  </si>
  <si>
    <r>
      <rPr>
        <sz val="11"/>
        <color theme="1"/>
        <rFont val="新細明體"/>
        <family val="2"/>
        <charset val="136"/>
        <scheme val="minor"/>
      </rPr>
      <t>勞退金</t>
    </r>
    <phoneticPr fontId="5" type="noConversion"/>
  </si>
  <si>
    <r>
      <rPr>
        <sz val="11"/>
        <color theme="1"/>
        <rFont val="新細明體"/>
        <family val="2"/>
        <charset val="136"/>
        <scheme val="minor"/>
      </rPr>
      <t>單位</t>
    </r>
    <phoneticPr fontId="5" type="noConversion"/>
  </si>
  <si>
    <r>
      <rPr>
        <sz val="11"/>
        <color theme="1"/>
        <rFont val="新細明體"/>
        <family val="2"/>
        <charset val="136"/>
        <scheme val="minor"/>
      </rPr>
      <t>自付</t>
    </r>
    <phoneticPr fontId="5" type="noConversion"/>
  </si>
  <si>
    <r>
      <rPr>
        <sz val="12"/>
        <rFont val="新細明體"/>
        <family val="1"/>
        <charset val="136"/>
      </rPr>
      <t>代理半日</t>
    </r>
    <phoneticPr fontId="5" type="noConversion"/>
  </si>
  <si>
    <r>
      <rPr>
        <sz val="12"/>
        <rFont val="新細明體"/>
        <family val="1"/>
        <charset val="136"/>
      </rPr>
      <t>代理全日</t>
    </r>
    <phoneticPr fontId="5" type="noConversion"/>
  </si>
  <si>
    <t>假別/事由</t>
    <phoneticPr fontId="5" type="noConversion"/>
  </si>
  <si>
    <t>教師請假自費代課申請</t>
    <phoneticPr fontId="2" type="noConversion"/>
  </si>
  <si>
    <t>□合格教師證
□教育學程
□無</t>
    <phoneticPr fontId="2" type="noConversion"/>
  </si>
  <si>
    <r>
      <rPr>
        <sz val="11"/>
        <color theme="1"/>
        <rFont val="標楷體"/>
        <family val="4"/>
        <charset val="136"/>
      </rPr>
      <t>勞保費</t>
    </r>
    <phoneticPr fontId="2" type="noConversion"/>
  </si>
  <si>
    <r>
      <rPr>
        <sz val="11"/>
        <color theme="1"/>
        <rFont val="標楷體"/>
        <family val="4"/>
        <charset val="136"/>
      </rPr>
      <t>勞退金</t>
    </r>
    <phoneticPr fontId="2" type="noConversion"/>
  </si>
  <si>
    <r>
      <rPr>
        <sz val="11"/>
        <color theme="1"/>
        <rFont val="標楷體"/>
        <family val="4"/>
        <charset val="136"/>
      </rPr>
      <t>勞保</t>
    </r>
    <phoneticPr fontId="2" type="noConversion"/>
  </si>
  <si>
    <r>
      <rPr>
        <sz val="11"/>
        <color theme="1"/>
        <rFont val="標楷體"/>
        <family val="4"/>
        <charset val="136"/>
      </rPr>
      <t>勞退</t>
    </r>
    <phoneticPr fontId="2" type="noConversion"/>
  </si>
  <si>
    <r>
      <rPr>
        <sz val="11"/>
        <color theme="1"/>
        <rFont val="標楷體"/>
        <family val="4"/>
        <charset val="136"/>
      </rPr>
      <t>小計</t>
    </r>
    <r>
      <rPr>
        <sz val="11"/>
        <color theme="1"/>
        <rFont val="Times New Roman"/>
        <family val="1"/>
      </rPr>
      <t>B</t>
    </r>
    <phoneticPr fontId="2" type="noConversion"/>
  </si>
  <si>
    <r>
      <rPr>
        <sz val="11"/>
        <color theme="1"/>
        <rFont val="標楷體"/>
        <family val="4"/>
        <charset val="136"/>
      </rPr>
      <t>小計</t>
    </r>
    <r>
      <rPr>
        <sz val="11"/>
        <color theme="1"/>
        <rFont val="Times New Roman"/>
        <family val="1"/>
      </rPr>
      <t>D</t>
    </r>
    <phoneticPr fontId="2" type="noConversion"/>
  </si>
  <si>
    <r>
      <rPr>
        <sz val="16"/>
        <color theme="1"/>
        <rFont val="標楷體"/>
        <family val="4"/>
        <charset val="136"/>
      </rPr>
      <t>印領清冊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國小代課鐘點以</t>
    </r>
    <r>
      <rPr>
        <sz val="12"/>
        <color theme="1"/>
        <rFont val="Times New Roman"/>
        <family val="1"/>
      </rPr>
      <t>260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節計算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</si>
  <si>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1"/>
        <color theme="1"/>
        <rFont val="標楷體"/>
        <family val="4"/>
        <charset val="136"/>
      </rPr>
      <t>薪點</t>
    </r>
    <phoneticPr fontId="2" type="noConversion"/>
  </si>
  <si>
    <r>
      <rPr>
        <sz val="11"/>
        <color theme="1"/>
        <rFont val="標楷體"/>
        <family val="4"/>
        <charset val="136"/>
      </rPr>
      <t>薪資</t>
    </r>
    <phoneticPr fontId="2" type="noConversion"/>
  </si>
  <si>
    <r>
      <rPr>
        <sz val="11"/>
        <color theme="1"/>
        <rFont val="標楷體"/>
        <family val="4"/>
        <charset val="136"/>
      </rPr>
      <t>學術
研究費</t>
    </r>
    <phoneticPr fontId="2" type="noConversion"/>
  </si>
  <si>
    <r>
      <rPr>
        <sz val="11"/>
        <color theme="1"/>
        <rFont val="標楷體"/>
        <family val="4"/>
        <charset val="136"/>
      </rPr>
      <t>導師費</t>
    </r>
    <phoneticPr fontId="2" type="noConversion"/>
  </si>
  <si>
    <r>
      <rPr>
        <sz val="11"/>
        <color theme="1"/>
        <rFont val="標楷體"/>
        <family val="4"/>
        <charset val="136"/>
      </rPr>
      <t>鐘點費</t>
    </r>
    <phoneticPr fontId="2" type="noConversion"/>
  </si>
  <si>
    <r>
      <rPr>
        <sz val="11"/>
        <color theme="1"/>
        <rFont val="標楷體"/>
        <family val="4"/>
        <charset val="136"/>
      </rPr>
      <t xml:space="preserve">小計
</t>
    </r>
    <r>
      <rPr>
        <sz val="11"/>
        <color theme="1"/>
        <rFont val="Times New Roman"/>
        <family val="1"/>
      </rPr>
      <t>A</t>
    </r>
    <phoneticPr fontId="2" type="noConversion"/>
  </si>
  <si>
    <r>
      <rPr>
        <sz val="11"/>
        <color theme="1"/>
        <rFont val="標楷體"/>
        <family val="4"/>
        <charset val="136"/>
      </rPr>
      <t>雇主負擔</t>
    </r>
    <phoneticPr fontId="2" type="noConversion"/>
  </si>
  <si>
    <r>
      <rPr>
        <sz val="11"/>
        <color theme="1"/>
        <rFont val="標楷體"/>
        <family val="4"/>
        <charset val="136"/>
      </rPr>
      <t xml:space="preserve">自付金額
</t>
    </r>
    <r>
      <rPr>
        <sz val="11"/>
        <color theme="1"/>
        <rFont val="Times New Roman"/>
        <family val="1"/>
      </rPr>
      <t>C(A+B)</t>
    </r>
    <phoneticPr fontId="2" type="noConversion"/>
  </si>
  <si>
    <r>
      <rPr>
        <sz val="11"/>
        <color theme="1"/>
        <rFont val="標楷體"/>
        <family val="4"/>
        <charset val="136"/>
      </rPr>
      <t>應扣項目</t>
    </r>
    <phoneticPr fontId="2" type="noConversion"/>
  </si>
  <si>
    <r>
      <rPr>
        <sz val="11"/>
        <color theme="1"/>
        <rFont val="標楷體"/>
        <family val="4"/>
        <charset val="136"/>
      </rPr>
      <t xml:space="preserve">實領薪資
</t>
    </r>
    <r>
      <rPr>
        <sz val="11"/>
        <color theme="1"/>
        <rFont val="Times New Roman"/>
        <family val="1"/>
      </rPr>
      <t>C-D</t>
    </r>
    <phoneticPr fontId="2" type="noConversion"/>
  </si>
  <si>
    <t>代理/代課教師</t>
    <phoneticPr fontId="2" type="noConversion"/>
  </si>
  <si>
    <t>請假人(職稱/姓名)</t>
    <phoneticPr fontId="2" type="noConversion"/>
  </si>
  <si>
    <t>教師資格</t>
    <phoneticPr fontId="5" type="noConversion"/>
  </si>
  <si>
    <t>姓名</t>
    <phoneticPr fontId="2" type="noConversion"/>
  </si>
  <si>
    <r>
      <t>教務組填寫</t>
    </r>
    <r>
      <rPr>
        <sz val="12"/>
        <color theme="1"/>
        <rFont val="標楷體"/>
        <family val="4"/>
        <charset val="136"/>
      </rPr>
      <t>(保險使用)</t>
    </r>
    <phoneticPr fontId="2" type="noConversion"/>
  </si>
  <si>
    <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請假教師需於請假當日下午</t>
    </r>
    <r>
      <rPr>
        <sz val="12"/>
        <color theme="1"/>
        <rFont val="Times New Roman"/>
        <family val="1"/>
      </rPr>
      <t>2:00</t>
    </r>
    <r>
      <rPr>
        <sz val="12"/>
        <color theme="1"/>
        <rFont val="標楷體"/>
        <family val="4"/>
        <charset val="136"/>
      </rPr>
      <t xml:space="preserve">前完成請假手續，以便辦理代課日投保，若無法如期完成請假手續致未替代課教師投保保險，請假教師需自負相關責任。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二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申請流程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標楷體"/>
        <family val="4"/>
        <charset val="136"/>
      </rPr>
      <t xml:space="preserve">請假人→教務組(協助排代)→人事(勞保投保)→出納繳費(代課費+勞保費)→會計→校長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自費代課費用於次月由學校統一發放入戶</t>
    </r>
    <phoneticPr fontId="2" type="noConversion"/>
  </si>
  <si>
    <r>
      <rPr>
        <sz val="11"/>
        <color theme="1"/>
        <rFont val="新細明體"/>
        <family val="1"/>
        <charset val="136"/>
      </rPr>
      <t>□</t>
    </r>
    <r>
      <rPr>
        <sz val="11"/>
        <color theme="1"/>
        <rFont val="標楷體"/>
        <family val="4"/>
        <charset val="136"/>
      </rPr>
      <t>大學 □碩士
□博士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</si>
</sst>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合計&quot;"/>
    <numFmt numFmtId="177" formatCode="0_ "/>
    <numFmt numFmtId="178" formatCode="0&quot; 元/節&quot;"/>
    <numFmt numFmtId="179" formatCode="0&quot;節&quot;"/>
    <numFmt numFmtId="180" formatCode="#,##0_);[Red]\(#,##0\)"/>
  </numFmts>
  <fonts count="28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8"/>
      <name val="新細明體"/>
      <family val="1"/>
      <charset val="136"/>
    </font>
    <font>
      <sz val="8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15" fillId="0" borderId="9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7" fontId="15" fillId="0" borderId="7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77" fontId="15" fillId="0" borderId="6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78" fontId="15" fillId="0" borderId="3" xfId="0" applyNumberFormat="1" applyFont="1" applyBorder="1" applyAlignment="1">
      <alignment horizontal="center" vertical="center"/>
    </xf>
    <xf numFmtId="179" fontId="15" fillId="0" borderId="3" xfId="0" applyNumberFormat="1" applyFont="1" applyBorder="1" applyAlignment="1">
      <alignment horizontal="center" vertical="center" wrapText="1"/>
    </xf>
    <xf numFmtId="179" fontId="18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26" xfId="1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180" fontId="15" fillId="0" borderId="25" xfId="0" applyNumberFormat="1" applyFont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80" fontId="18" fillId="2" borderId="9" xfId="0" applyNumberFormat="1" applyFont="1" applyFill="1" applyBorder="1" applyAlignment="1">
      <alignment horizontal="center" vertical="center"/>
    </xf>
    <xf numFmtId="180" fontId="18" fillId="2" borderId="28" xfId="0" applyNumberFormat="1" applyFont="1" applyFill="1" applyBorder="1" applyAlignment="1">
      <alignment horizontal="center" vertical="center"/>
    </xf>
    <xf numFmtId="180" fontId="15" fillId="0" borderId="3" xfId="0" applyNumberFormat="1" applyFont="1" applyBorder="1" applyAlignment="1">
      <alignment horizontal="center" vertical="center"/>
    </xf>
    <xf numFmtId="180" fontId="18" fillId="2" borderId="4" xfId="0" applyNumberFormat="1" applyFont="1" applyFill="1" applyBorder="1" applyAlignment="1">
      <alignment horizontal="center" vertical="center"/>
    </xf>
    <xf numFmtId="180" fontId="15" fillId="0" borderId="6" xfId="0" applyNumberFormat="1" applyFont="1" applyBorder="1" applyAlignment="1">
      <alignment horizontal="center" vertical="center"/>
    </xf>
    <xf numFmtId="180" fontId="18" fillId="2" borderId="7" xfId="0" applyNumberFormat="1" applyFont="1" applyFill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180" fontId="13" fillId="0" borderId="9" xfId="0" applyNumberFormat="1" applyFont="1" applyFill="1" applyBorder="1" applyAlignment="1">
      <alignment horizontal="center" vertical="center"/>
    </xf>
    <xf numFmtId="180" fontId="13" fillId="3" borderId="6" xfId="0" applyNumberFormat="1" applyFont="1" applyFill="1" applyBorder="1" applyAlignment="1">
      <alignment horizontal="center" vertical="center"/>
    </xf>
    <xf numFmtId="180" fontId="20" fillId="3" borderId="7" xfId="0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2">
    <cellStyle name="一般" xfId="0" builtinId="0"/>
    <cellStyle name="一般_1_學校各項黏貼憑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4" workbookViewId="0">
      <selection activeCell="K15" sqref="K15"/>
    </sheetView>
  </sheetViews>
  <sheetFormatPr defaultRowHeight="16.5"/>
  <cols>
    <col min="1" max="1" width="18.75" customWidth="1"/>
    <col min="2" max="2" width="6.5" customWidth="1"/>
    <col min="3" max="5" width="7.625" customWidth="1"/>
    <col min="6" max="6" width="7" customWidth="1"/>
    <col min="7" max="10" width="7.625" customWidth="1"/>
    <col min="11" max="11" width="10.5" customWidth="1"/>
    <col min="12" max="14" width="7.625" customWidth="1"/>
    <col min="15" max="15" width="12.375" customWidth="1"/>
  </cols>
  <sheetData>
    <row r="1" spans="1:15" ht="35.25" customHeight="1" thickBot="1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25.15" customHeight="1">
      <c r="A2" s="86" t="s">
        <v>69</v>
      </c>
      <c r="B2" s="87"/>
      <c r="C2" s="80" t="s">
        <v>48</v>
      </c>
      <c r="D2" s="80"/>
      <c r="E2" s="80"/>
      <c r="F2" s="80"/>
      <c r="G2" s="80"/>
      <c r="H2" s="71" t="s">
        <v>39</v>
      </c>
      <c r="I2" s="71"/>
      <c r="J2" s="71"/>
      <c r="K2" s="71"/>
      <c r="L2" s="88" t="s">
        <v>38</v>
      </c>
      <c r="M2" s="89"/>
      <c r="N2" s="90"/>
      <c r="O2" s="54"/>
    </row>
    <row r="3" spans="1:15" ht="50.1" customHeight="1" thickBot="1">
      <c r="A3" s="78"/>
      <c r="B3" s="79"/>
      <c r="C3" s="79"/>
      <c r="D3" s="79"/>
      <c r="E3" s="79"/>
      <c r="F3" s="79"/>
      <c r="G3" s="79"/>
      <c r="H3" s="85"/>
      <c r="I3" s="85"/>
      <c r="J3" s="85"/>
      <c r="K3" s="85"/>
      <c r="L3" s="91"/>
      <c r="M3" s="92"/>
      <c r="N3" s="93"/>
      <c r="O3" s="55"/>
    </row>
    <row r="4" spans="1:15" ht="24.75" customHeight="1" thickBot="1">
      <c r="A4" s="101" t="s">
        <v>72</v>
      </c>
      <c r="B4" s="101"/>
      <c r="H4" s="43"/>
      <c r="I4" s="43"/>
      <c r="J4" s="43"/>
      <c r="K4" s="43"/>
    </row>
    <row r="5" spans="1:15" ht="32.450000000000003" customHeight="1">
      <c r="A5" s="42" t="s">
        <v>68</v>
      </c>
      <c r="B5" s="71" t="s">
        <v>1</v>
      </c>
      <c r="C5" s="71"/>
      <c r="D5" s="71"/>
      <c r="E5" s="111" t="s">
        <v>2</v>
      </c>
      <c r="F5" s="111"/>
      <c r="G5" s="111"/>
      <c r="H5" s="71" t="s">
        <v>0</v>
      </c>
      <c r="I5" s="71"/>
      <c r="J5" s="71" t="s">
        <v>70</v>
      </c>
      <c r="K5" s="71"/>
      <c r="L5" s="75" t="s">
        <v>6</v>
      </c>
      <c r="M5" s="76"/>
      <c r="N5" s="76"/>
      <c r="O5" s="77"/>
    </row>
    <row r="6" spans="1:15" ht="55.15" customHeight="1" thickBot="1">
      <c r="A6" s="53"/>
      <c r="B6" s="112"/>
      <c r="C6" s="112"/>
      <c r="D6" s="112"/>
      <c r="E6" s="85"/>
      <c r="F6" s="85"/>
      <c r="G6" s="85"/>
      <c r="H6" s="83" t="s">
        <v>74</v>
      </c>
      <c r="I6" s="84"/>
      <c r="J6" s="81" t="s">
        <v>50</v>
      </c>
      <c r="K6" s="82"/>
      <c r="L6" s="72"/>
      <c r="M6" s="73"/>
      <c r="N6" s="73"/>
      <c r="O6" s="74"/>
    </row>
    <row r="7" spans="1:15" ht="24.6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84.75" customHeight="1">
      <c r="A8" s="99" t="s">
        <v>73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30.75" customHeight="1" thickBot="1">
      <c r="A9" s="100" t="s">
        <v>57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9.899999999999999" customHeight="1">
      <c r="A10" s="102" t="s">
        <v>71</v>
      </c>
      <c r="B10" s="109" t="s">
        <v>58</v>
      </c>
      <c r="C10" s="109" t="s">
        <v>59</v>
      </c>
      <c r="D10" s="97" t="s">
        <v>60</v>
      </c>
      <c r="E10" s="97" t="s">
        <v>61</v>
      </c>
      <c r="F10" s="97" t="s">
        <v>62</v>
      </c>
      <c r="G10" s="97" t="s">
        <v>63</v>
      </c>
      <c r="H10" s="94" t="s">
        <v>64</v>
      </c>
      <c r="I10" s="95"/>
      <c r="J10" s="96"/>
      <c r="K10" s="107" t="s">
        <v>65</v>
      </c>
      <c r="L10" s="97" t="s">
        <v>66</v>
      </c>
      <c r="M10" s="97"/>
      <c r="N10" s="97"/>
      <c r="O10" s="105" t="s">
        <v>67</v>
      </c>
    </row>
    <row r="11" spans="1:15" ht="19.899999999999999" customHeight="1">
      <c r="A11" s="103"/>
      <c r="B11" s="110"/>
      <c r="C11" s="110"/>
      <c r="D11" s="98"/>
      <c r="E11" s="98"/>
      <c r="F11" s="98"/>
      <c r="G11" s="98"/>
      <c r="H11" s="50" t="s">
        <v>51</v>
      </c>
      <c r="I11" s="50" t="s">
        <v>52</v>
      </c>
      <c r="J11" s="50" t="s">
        <v>55</v>
      </c>
      <c r="K11" s="108"/>
      <c r="L11" s="50" t="s">
        <v>53</v>
      </c>
      <c r="M11" s="50" t="s">
        <v>54</v>
      </c>
      <c r="N11" s="50" t="s">
        <v>56</v>
      </c>
      <c r="O11" s="106"/>
    </row>
    <row r="12" spans="1:15" ht="33" customHeight="1">
      <c r="A12" s="5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5" ht="33" customHeight="1" thickBot="1">
      <c r="A13" s="5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5" spans="1:15" ht="19.5">
      <c r="A15" s="56" t="s">
        <v>4</v>
      </c>
      <c r="B15" s="56"/>
      <c r="C15" s="57" t="s">
        <v>9</v>
      </c>
      <c r="D15" s="58"/>
      <c r="E15" s="56"/>
      <c r="F15" s="47"/>
      <c r="G15" s="47" t="s">
        <v>8</v>
      </c>
      <c r="H15" s="56"/>
      <c r="I15" s="56"/>
      <c r="J15" s="57"/>
      <c r="K15" s="150" t="s">
        <v>7</v>
      </c>
      <c r="L15" s="56"/>
      <c r="M15" s="56"/>
      <c r="N15" s="56" t="s">
        <v>5</v>
      </c>
      <c r="O15" s="56"/>
    </row>
  </sheetData>
  <mergeCells count="33">
    <mergeCell ref="A1:O1"/>
    <mergeCell ref="L10:N10"/>
    <mergeCell ref="O10:O11"/>
    <mergeCell ref="K10:K11"/>
    <mergeCell ref="B10:B11"/>
    <mergeCell ref="C10:C11"/>
    <mergeCell ref="D10:D11"/>
    <mergeCell ref="E5:G5"/>
    <mergeCell ref="E6:G6"/>
    <mergeCell ref="B6:D6"/>
    <mergeCell ref="H10:J10"/>
    <mergeCell ref="F10:F11"/>
    <mergeCell ref="G10:G11"/>
    <mergeCell ref="A8:O8"/>
    <mergeCell ref="A9:O9"/>
    <mergeCell ref="A10:A11"/>
    <mergeCell ref="E10:E11"/>
    <mergeCell ref="H2:K2"/>
    <mergeCell ref="L6:O6"/>
    <mergeCell ref="L5:O5"/>
    <mergeCell ref="A3:B3"/>
    <mergeCell ref="C2:G2"/>
    <mergeCell ref="C3:G3"/>
    <mergeCell ref="H5:I5"/>
    <mergeCell ref="J5:K5"/>
    <mergeCell ref="J6:K6"/>
    <mergeCell ref="H6:I6"/>
    <mergeCell ref="H3:K3"/>
    <mergeCell ref="B5:D5"/>
    <mergeCell ref="A2:B2"/>
    <mergeCell ref="L2:N2"/>
    <mergeCell ref="L3:N3"/>
    <mergeCell ref="A4:B4"/>
  </mergeCells>
  <phoneticPr fontId="2" type="noConversion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U8" sqref="U8"/>
    </sheetView>
  </sheetViews>
  <sheetFormatPr defaultRowHeight="16.5"/>
  <cols>
    <col min="1" max="1" width="5.5" customWidth="1"/>
    <col min="2" max="2" width="10.25" customWidth="1"/>
    <col min="3" max="3" width="8.125" style="1" customWidth="1"/>
    <col min="4" max="7" width="8.125" customWidth="1"/>
    <col min="8" max="8" width="10.5" customWidth="1"/>
    <col min="9" max="9" width="2.375" customWidth="1"/>
    <col min="10" max="12" width="5.75" customWidth="1"/>
    <col min="13" max="13" width="4.375" customWidth="1"/>
    <col min="14" max="14" width="8.875" customWidth="1"/>
    <col min="16" max="16" width="7.875" customWidth="1"/>
    <col min="17" max="18" width="9" customWidth="1"/>
  </cols>
  <sheetData>
    <row r="1" spans="1:19" ht="36" customHeight="1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9" ht="28.9" customHeight="1" thickBot="1">
      <c r="I2" s="6"/>
      <c r="J2" s="141" t="s">
        <v>11</v>
      </c>
      <c r="K2" s="141"/>
      <c r="L2" s="7" t="s">
        <v>12</v>
      </c>
    </row>
    <row r="3" spans="1:19" ht="18" customHeight="1">
      <c r="A3" s="142" t="s">
        <v>41</v>
      </c>
      <c r="B3" s="144" t="s">
        <v>13</v>
      </c>
      <c r="C3" s="144" t="s">
        <v>14</v>
      </c>
      <c r="D3" s="144" t="s">
        <v>15</v>
      </c>
      <c r="E3" s="146" t="s">
        <v>16</v>
      </c>
      <c r="F3" s="144" t="s">
        <v>17</v>
      </c>
      <c r="G3" s="146" t="s">
        <v>18</v>
      </c>
      <c r="H3" s="148" t="s">
        <v>19</v>
      </c>
      <c r="I3" s="44"/>
      <c r="J3" s="129" t="s">
        <v>42</v>
      </c>
      <c r="K3" s="130"/>
      <c r="L3" s="131" t="s">
        <v>43</v>
      </c>
      <c r="M3" s="45"/>
      <c r="N3" s="133" t="s">
        <v>20</v>
      </c>
      <c r="O3" s="135" t="s">
        <v>40</v>
      </c>
      <c r="P3" s="137" t="s">
        <v>21</v>
      </c>
      <c r="Q3" s="139">
        <v>30</v>
      </c>
      <c r="R3" s="125" t="s">
        <v>22</v>
      </c>
    </row>
    <row r="4" spans="1:19" ht="18" customHeight="1">
      <c r="A4" s="143"/>
      <c r="B4" s="145"/>
      <c r="C4" s="145"/>
      <c r="D4" s="145"/>
      <c r="E4" s="147"/>
      <c r="F4" s="145"/>
      <c r="G4" s="147"/>
      <c r="H4" s="149"/>
      <c r="I4" s="44"/>
      <c r="J4" s="46" t="s">
        <v>44</v>
      </c>
      <c r="K4" s="36" t="s">
        <v>45</v>
      </c>
      <c r="L4" s="132"/>
      <c r="M4" s="45"/>
      <c r="N4" s="134"/>
      <c r="O4" s="136"/>
      <c r="P4" s="138"/>
      <c r="Q4" s="140"/>
      <c r="R4" s="126"/>
    </row>
    <row r="5" spans="1:19" ht="31.9" customHeight="1">
      <c r="A5" s="127" t="s">
        <v>46</v>
      </c>
      <c r="B5" s="10" t="s">
        <v>23</v>
      </c>
      <c r="C5" s="59">
        <v>170</v>
      </c>
      <c r="D5" s="60">
        <v>50</v>
      </c>
      <c r="E5" s="60">
        <f>R5/2</f>
        <v>609.06666666666672</v>
      </c>
      <c r="F5" s="60">
        <f t="shared" ref="F5:F14" si="0">SUM(D5:E5)</f>
        <v>659.06666666666672</v>
      </c>
      <c r="G5" s="60">
        <f t="shared" ref="G5:G14" si="1">F5*30</f>
        <v>19772</v>
      </c>
      <c r="H5" s="61">
        <v>20008</v>
      </c>
      <c r="I5" s="11"/>
      <c r="J5" s="12">
        <v>48</v>
      </c>
      <c r="K5" s="9">
        <v>13</v>
      </c>
      <c r="L5" s="13">
        <f>H5*0.06/30</f>
        <v>40.015999999999998</v>
      </c>
      <c r="N5" s="8">
        <v>20440</v>
      </c>
      <c r="O5" s="14">
        <v>20130</v>
      </c>
      <c r="P5" s="14">
        <v>0.8</v>
      </c>
      <c r="Q5" s="14">
        <f>N5+O5*P5</f>
        <v>36544</v>
      </c>
      <c r="R5" s="15">
        <f>Q5/$Q$3</f>
        <v>1218.1333333333334</v>
      </c>
      <c r="S5" s="113" t="s">
        <v>24</v>
      </c>
    </row>
    <row r="6" spans="1:19" ht="31.9" customHeight="1">
      <c r="A6" s="128"/>
      <c r="B6" s="10" t="s">
        <v>25</v>
      </c>
      <c r="C6" s="59">
        <v>180</v>
      </c>
      <c r="D6" s="60">
        <v>50</v>
      </c>
      <c r="E6" s="60">
        <f t="shared" ref="E6:E9" si="2">R6/2</f>
        <v>620.23333333333335</v>
      </c>
      <c r="F6" s="60">
        <f t="shared" si="0"/>
        <v>670.23333333333335</v>
      </c>
      <c r="G6" s="60">
        <f t="shared" si="1"/>
        <v>20107</v>
      </c>
      <c r="H6" s="61">
        <v>20100</v>
      </c>
      <c r="I6" s="11"/>
      <c r="J6" s="12">
        <v>48</v>
      </c>
      <c r="K6" s="9">
        <v>13</v>
      </c>
      <c r="L6" s="13">
        <f t="shared" ref="L6:L14" si="3">H6*0.06/30</f>
        <v>40.200000000000003</v>
      </c>
      <c r="N6" s="8">
        <v>21110</v>
      </c>
      <c r="O6" s="14">
        <v>20130</v>
      </c>
      <c r="P6" s="14">
        <v>0.8</v>
      </c>
      <c r="Q6" s="14">
        <f t="shared" ref="Q6:Q14" si="4">N6+O6*P6</f>
        <v>37214</v>
      </c>
      <c r="R6" s="15">
        <f t="shared" ref="R6:R13" si="5">Q6/$Q$3</f>
        <v>1240.4666666666667</v>
      </c>
      <c r="S6" s="113"/>
    </row>
    <row r="7" spans="1:19" ht="31.9" customHeight="1">
      <c r="A7" s="128"/>
      <c r="B7" s="10" t="s">
        <v>26</v>
      </c>
      <c r="C7" s="59">
        <v>180</v>
      </c>
      <c r="D7" s="60">
        <v>50</v>
      </c>
      <c r="E7" s="60">
        <f t="shared" si="2"/>
        <v>687.33333333333337</v>
      </c>
      <c r="F7" s="60">
        <f t="shared" si="0"/>
        <v>737.33333333333337</v>
      </c>
      <c r="G7" s="60">
        <f t="shared" si="1"/>
        <v>22120</v>
      </c>
      <c r="H7" s="61">
        <v>22800</v>
      </c>
      <c r="I7" s="11"/>
      <c r="J7" s="12">
        <v>54</v>
      </c>
      <c r="K7" s="9">
        <v>16</v>
      </c>
      <c r="L7" s="13">
        <f t="shared" si="3"/>
        <v>45.6</v>
      </c>
      <c r="N7" s="8">
        <v>21110</v>
      </c>
      <c r="O7" s="14">
        <v>20130</v>
      </c>
      <c r="P7" s="14">
        <v>1</v>
      </c>
      <c r="Q7" s="14">
        <f t="shared" si="4"/>
        <v>41240</v>
      </c>
      <c r="R7" s="15">
        <f t="shared" si="5"/>
        <v>1374.6666666666667</v>
      </c>
    </row>
    <row r="8" spans="1:19" ht="31.9" customHeight="1">
      <c r="A8" s="128"/>
      <c r="B8" s="10" t="s">
        <v>27</v>
      </c>
      <c r="C8" s="59">
        <v>245</v>
      </c>
      <c r="D8" s="60">
        <v>50</v>
      </c>
      <c r="E8" s="60">
        <f t="shared" si="2"/>
        <v>732.7166666666667</v>
      </c>
      <c r="F8" s="60">
        <f t="shared" si="0"/>
        <v>782.7166666666667</v>
      </c>
      <c r="G8" s="60">
        <f t="shared" si="1"/>
        <v>23481.5</v>
      </c>
      <c r="H8" s="61">
        <v>24000</v>
      </c>
      <c r="I8" s="11"/>
      <c r="J8" s="12">
        <v>57</v>
      </c>
      <c r="K8" s="9">
        <v>16</v>
      </c>
      <c r="L8" s="13">
        <f>H8*0.06/30</f>
        <v>48</v>
      </c>
      <c r="N8" s="8">
        <v>25435</v>
      </c>
      <c r="O8" s="14">
        <v>23160</v>
      </c>
      <c r="P8" s="14">
        <v>0.8</v>
      </c>
      <c r="Q8" s="14">
        <f t="shared" si="4"/>
        <v>43963</v>
      </c>
      <c r="R8" s="15">
        <f t="shared" si="5"/>
        <v>1465.4333333333334</v>
      </c>
    </row>
    <row r="9" spans="1:19" ht="31.9" customHeight="1" thickBot="1">
      <c r="A9" s="128"/>
      <c r="B9" s="10" t="s">
        <v>28</v>
      </c>
      <c r="C9" s="59">
        <v>245</v>
      </c>
      <c r="D9" s="59">
        <v>50</v>
      </c>
      <c r="E9" s="59">
        <f t="shared" si="2"/>
        <v>809.91666666666663</v>
      </c>
      <c r="F9" s="59">
        <f t="shared" si="0"/>
        <v>859.91666666666663</v>
      </c>
      <c r="G9" s="59">
        <f t="shared" si="1"/>
        <v>25797.5</v>
      </c>
      <c r="H9" s="62">
        <v>26400</v>
      </c>
      <c r="I9" s="11"/>
      <c r="J9" s="16">
        <v>62</v>
      </c>
      <c r="K9" s="17">
        <v>18</v>
      </c>
      <c r="L9" s="18">
        <f t="shared" si="3"/>
        <v>52.8</v>
      </c>
      <c r="N9" s="19">
        <v>25435</v>
      </c>
      <c r="O9" s="20">
        <v>23160</v>
      </c>
      <c r="P9" s="20">
        <v>1</v>
      </c>
      <c r="Q9" s="20">
        <f t="shared" si="4"/>
        <v>48595</v>
      </c>
      <c r="R9" s="21">
        <f t="shared" si="5"/>
        <v>1619.8333333333333</v>
      </c>
    </row>
    <row r="10" spans="1:19" ht="31.9" customHeight="1">
      <c r="A10" s="114" t="s">
        <v>47</v>
      </c>
      <c r="B10" s="22" t="s">
        <v>23</v>
      </c>
      <c r="C10" s="63">
        <v>170</v>
      </c>
      <c r="D10" s="63">
        <v>100</v>
      </c>
      <c r="E10" s="63">
        <f>R10</f>
        <v>1218.1333333333334</v>
      </c>
      <c r="F10" s="63">
        <f t="shared" si="0"/>
        <v>1318.1333333333334</v>
      </c>
      <c r="G10" s="63">
        <f t="shared" si="1"/>
        <v>39544</v>
      </c>
      <c r="H10" s="64">
        <v>40100</v>
      </c>
      <c r="I10" s="11"/>
      <c r="J10" s="24">
        <v>95</v>
      </c>
      <c r="K10" s="25">
        <v>27</v>
      </c>
      <c r="L10" s="26">
        <f t="shared" si="3"/>
        <v>80.2</v>
      </c>
      <c r="N10" s="8">
        <v>20440</v>
      </c>
      <c r="O10" s="14">
        <v>20130</v>
      </c>
      <c r="P10" s="14">
        <v>0.8</v>
      </c>
      <c r="Q10" s="14">
        <f t="shared" si="4"/>
        <v>36544</v>
      </c>
      <c r="R10" s="15">
        <f t="shared" si="5"/>
        <v>1218.1333333333334</v>
      </c>
    </row>
    <row r="11" spans="1:19" ht="31.9" customHeight="1">
      <c r="A11" s="115"/>
      <c r="B11" s="10" t="s">
        <v>25</v>
      </c>
      <c r="C11" s="60">
        <v>180</v>
      </c>
      <c r="D11" s="60">
        <v>100</v>
      </c>
      <c r="E11" s="60">
        <f t="shared" ref="E11:E14" si="6">R11</f>
        <v>1240.4666666666667</v>
      </c>
      <c r="F11" s="60">
        <f t="shared" si="0"/>
        <v>1340.4666666666667</v>
      </c>
      <c r="G11" s="60">
        <f t="shared" si="1"/>
        <v>40214</v>
      </c>
      <c r="H11" s="61">
        <v>42000</v>
      </c>
      <c r="I11" s="11"/>
      <c r="J11" s="12">
        <v>100</v>
      </c>
      <c r="K11" s="9">
        <v>28</v>
      </c>
      <c r="L11" s="13">
        <f t="shared" si="3"/>
        <v>84</v>
      </c>
      <c r="N11" s="8">
        <v>21110</v>
      </c>
      <c r="O11" s="14">
        <v>20130</v>
      </c>
      <c r="P11" s="14">
        <v>0.8</v>
      </c>
      <c r="Q11" s="14">
        <f t="shared" si="4"/>
        <v>37214</v>
      </c>
      <c r="R11" s="15">
        <f t="shared" si="5"/>
        <v>1240.4666666666667</v>
      </c>
    </row>
    <row r="12" spans="1:19" ht="31.9" customHeight="1">
      <c r="A12" s="116"/>
      <c r="B12" s="10" t="s">
        <v>26</v>
      </c>
      <c r="C12" s="60">
        <v>180</v>
      </c>
      <c r="D12" s="60">
        <v>100</v>
      </c>
      <c r="E12" s="60">
        <f t="shared" si="6"/>
        <v>1374.6666666666667</v>
      </c>
      <c r="F12" s="60">
        <f t="shared" si="0"/>
        <v>1474.6666666666667</v>
      </c>
      <c r="G12" s="60">
        <f t="shared" si="1"/>
        <v>44240</v>
      </c>
      <c r="H12" s="61">
        <v>45800</v>
      </c>
      <c r="I12" s="11"/>
      <c r="J12" s="12">
        <v>109</v>
      </c>
      <c r="K12" s="9">
        <v>30</v>
      </c>
      <c r="L12" s="13">
        <f t="shared" si="3"/>
        <v>91.6</v>
      </c>
      <c r="N12" s="8">
        <v>21110</v>
      </c>
      <c r="O12" s="14">
        <v>20130</v>
      </c>
      <c r="P12" s="14">
        <v>1</v>
      </c>
      <c r="Q12" s="14">
        <f t="shared" si="4"/>
        <v>41240</v>
      </c>
      <c r="R12" s="15">
        <f t="shared" si="5"/>
        <v>1374.6666666666667</v>
      </c>
    </row>
    <row r="13" spans="1:19" ht="31.9" customHeight="1">
      <c r="A13" s="116"/>
      <c r="B13" s="27" t="s">
        <v>27</v>
      </c>
      <c r="C13" s="60">
        <v>245</v>
      </c>
      <c r="D13" s="60">
        <v>100</v>
      </c>
      <c r="E13" s="60">
        <f t="shared" si="6"/>
        <v>1465.4333333333334</v>
      </c>
      <c r="F13" s="60">
        <f t="shared" si="0"/>
        <v>1565.4333333333334</v>
      </c>
      <c r="G13" s="60">
        <f t="shared" si="1"/>
        <v>46963</v>
      </c>
      <c r="H13" s="61">
        <v>45800</v>
      </c>
      <c r="I13" s="11"/>
      <c r="J13" s="12">
        <v>109</v>
      </c>
      <c r="K13" s="9">
        <v>30</v>
      </c>
      <c r="L13" s="13">
        <f t="shared" si="3"/>
        <v>91.6</v>
      </c>
      <c r="N13" s="8">
        <v>25435</v>
      </c>
      <c r="O13" s="14">
        <v>23160</v>
      </c>
      <c r="P13" s="14">
        <v>0.8</v>
      </c>
      <c r="Q13" s="14">
        <f t="shared" si="4"/>
        <v>43963</v>
      </c>
      <c r="R13" s="15">
        <f t="shared" si="5"/>
        <v>1465.4333333333334</v>
      </c>
    </row>
    <row r="14" spans="1:19" ht="31.9" customHeight="1" thickBot="1">
      <c r="A14" s="117"/>
      <c r="B14" s="28" t="s">
        <v>28</v>
      </c>
      <c r="C14" s="65">
        <v>245</v>
      </c>
      <c r="D14" s="65">
        <v>100</v>
      </c>
      <c r="E14" s="65">
        <f t="shared" si="6"/>
        <v>1619.8333333333333</v>
      </c>
      <c r="F14" s="65">
        <f t="shared" si="0"/>
        <v>1719.8333333333333</v>
      </c>
      <c r="G14" s="65">
        <f t="shared" si="1"/>
        <v>51595</v>
      </c>
      <c r="H14" s="66">
        <v>45800</v>
      </c>
      <c r="I14" s="11"/>
      <c r="J14" s="16">
        <v>109</v>
      </c>
      <c r="K14" s="17">
        <v>30</v>
      </c>
      <c r="L14" s="18">
        <f t="shared" si="3"/>
        <v>91.6</v>
      </c>
      <c r="N14" s="19">
        <v>25435</v>
      </c>
      <c r="O14" s="20">
        <v>23160</v>
      </c>
      <c r="P14" s="20">
        <v>1</v>
      </c>
      <c r="Q14" s="20">
        <f t="shared" si="4"/>
        <v>48595</v>
      </c>
      <c r="R14" s="21">
        <f>Q14/$Q$3</f>
        <v>1619.8333333333333</v>
      </c>
    </row>
    <row r="15" spans="1:19" ht="24" customHeight="1" thickBot="1">
      <c r="A15" s="30"/>
      <c r="B15" s="31"/>
      <c r="C15" s="32"/>
      <c r="D15" s="32"/>
      <c r="E15" s="32"/>
      <c r="F15" s="30"/>
      <c r="G15" s="30"/>
      <c r="H15" s="30"/>
      <c r="I15" s="30"/>
      <c r="J15" s="30"/>
      <c r="K15" s="30"/>
      <c r="L15" s="30"/>
    </row>
    <row r="16" spans="1:19" ht="29.45" customHeight="1">
      <c r="A16" s="114" t="s">
        <v>29</v>
      </c>
      <c r="B16" s="33">
        <v>260</v>
      </c>
      <c r="C16" s="34">
        <v>1</v>
      </c>
      <c r="D16" s="34">
        <v>2</v>
      </c>
      <c r="E16" s="34">
        <v>3</v>
      </c>
      <c r="F16" s="34">
        <v>4</v>
      </c>
      <c r="G16" s="34">
        <v>5</v>
      </c>
      <c r="H16" s="35">
        <v>6</v>
      </c>
      <c r="I16" s="30"/>
      <c r="J16" s="30"/>
      <c r="K16" s="30"/>
      <c r="L16" s="30"/>
    </row>
    <row r="17" spans="1:12" ht="30" customHeight="1">
      <c r="A17" s="116"/>
      <c r="B17" s="36" t="s">
        <v>30</v>
      </c>
      <c r="C17" s="67">
        <f>$B$16*C16</f>
        <v>260</v>
      </c>
      <c r="D17" s="67">
        <f t="shared" ref="D17:H17" si="7">$B$16*D16</f>
        <v>520</v>
      </c>
      <c r="E17" s="67">
        <f t="shared" si="7"/>
        <v>780</v>
      </c>
      <c r="F17" s="67">
        <f t="shared" si="7"/>
        <v>1040</v>
      </c>
      <c r="G17" s="67">
        <f t="shared" si="7"/>
        <v>1300</v>
      </c>
      <c r="H17" s="68">
        <f t="shared" si="7"/>
        <v>1560</v>
      </c>
      <c r="I17" s="30"/>
      <c r="J17" s="30"/>
      <c r="K17" s="30"/>
      <c r="L17" s="30"/>
    </row>
    <row r="18" spans="1:12" ht="30" customHeight="1">
      <c r="A18" s="116"/>
      <c r="B18" s="36" t="s">
        <v>31</v>
      </c>
      <c r="C18" s="67">
        <f>C17*30</f>
        <v>7800</v>
      </c>
      <c r="D18" s="67">
        <f t="shared" ref="D18:H18" si="8">D17*30</f>
        <v>15600</v>
      </c>
      <c r="E18" s="67">
        <f t="shared" si="8"/>
        <v>23400</v>
      </c>
      <c r="F18" s="67">
        <f t="shared" si="8"/>
        <v>31200</v>
      </c>
      <c r="G18" s="67">
        <f t="shared" si="8"/>
        <v>39000</v>
      </c>
      <c r="H18" s="68">
        <f t="shared" si="8"/>
        <v>46800</v>
      </c>
      <c r="I18" s="30"/>
      <c r="J18" s="30"/>
      <c r="K18" s="30"/>
      <c r="L18" s="30"/>
    </row>
    <row r="19" spans="1:12" ht="30" customHeight="1" thickBot="1">
      <c r="A19" s="117"/>
      <c r="B19" s="37" t="s">
        <v>32</v>
      </c>
      <c r="C19" s="69">
        <v>11100</v>
      </c>
      <c r="D19" s="69">
        <v>15840</v>
      </c>
      <c r="E19" s="69">
        <v>24000</v>
      </c>
      <c r="F19" s="69">
        <v>31800</v>
      </c>
      <c r="G19" s="69">
        <v>40100</v>
      </c>
      <c r="H19" s="70">
        <v>45800</v>
      </c>
      <c r="I19" s="30"/>
      <c r="J19" s="30"/>
      <c r="K19" s="30"/>
      <c r="L19" s="30"/>
    </row>
    <row r="20" spans="1:12" ht="21" customHeight="1" thickBot="1">
      <c r="A20" s="118" t="s">
        <v>33</v>
      </c>
      <c r="B20" s="118"/>
      <c r="C20" s="119"/>
      <c r="D20" s="119"/>
      <c r="E20" s="1"/>
    </row>
    <row r="21" spans="1:12" ht="31.9" customHeight="1">
      <c r="A21" s="121" t="s">
        <v>34</v>
      </c>
      <c r="B21" s="38" t="s">
        <v>35</v>
      </c>
      <c r="C21" s="23">
        <v>27</v>
      </c>
      <c r="D21" s="23">
        <v>38</v>
      </c>
      <c r="E21" s="23">
        <v>57</v>
      </c>
      <c r="F21" s="23">
        <v>75</v>
      </c>
      <c r="G21" s="23">
        <v>95</v>
      </c>
      <c r="H21" s="39">
        <v>109</v>
      </c>
    </row>
    <row r="22" spans="1:12" ht="31.9" customHeight="1">
      <c r="A22" s="122"/>
      <c r="B22" s="40" t="s">
        <v>36</v>
      </c>
      <c r="C22" s="9">
        <v>8</v>
      </c>
      <c r="D22" s="9">
        <v>11</v>
      </c>
      <c r="E22" s="9">
        <v>16</v>
      </c>
      <c r="F22" s="9">
        <v>21</v>
      </c>
      <c r="G22" s="9">
        <v>27</v>
      </c>
      <c r="H22" s="41">
        <v>30</v>
      </c>
    </row>
    <row r="23" spans="1:12" ht="31.9" customHeight="1" thickBot="1">
      <c r="A23" s="123" t="s">
        <v>37</v>
      </c>
      <c r="B23" s="124"/>
      <c r="C23" s="29">
        <f>C19*0.06/30</f>
        <v>22.2</v>
      </c>
      <c r="D23" s="29">
        <f t="shared" ref="D23:H23" si="9">D19*0.06/30</f>
        <v>31.68</v>
      </c>
      <c r="E23" s="29">
        <f t="shared" si="9"/>
        <v>48</v>
      </c>
      <c r="F23" s="29">
        <f t="shared" si="9"/>
        <v>63.6</v>
      </c>
      <c r="G23" s="29">
        <f t="shared" si="9"/>
        <v>80.2</v>
      </c>
      <c r="H23" s="18">
        <f t="shared" si="9"/>
        <v>91.6</v>
      </c>
    </row>
    <row r="24" spans="1:12">
      <c r="A24" s="2"/>
      <c r="B24" s="2"/>
    </row>
  </sheetData>
  <mergeCells count="25">
    <mergeCell ref="E3:E4"/>
    <mergeCell ref="F3:F4"/>
    <mergeCell ref="G3:G4"/>
    <mergeCell ref="H3:H4"/>
    <mergeCell ref="A1:L1"/>
    <mergeCell ref="A21:A22"/>
    <mergeCell ref="A23:B23"/>
    <mergeCell ref="R3:R4"/>
    <mergeCell ref="A5:A9"/>
    <mergeCell ref="J3:K3"/>
    <mergeCell ref="L3:L4"/>
    <mergeCell ref="N3:N4"/>
    <mergeCell ref="O3:O4"/>
    <mergeCell ref="P3:P4"/>
    <mergeCell ref="Q3:Q4"/>
    <mergeCell ref="J2:K2"/>
    <mergeCell ref="A3:A4"/>
    <mergeCell ref="B3:B4"/>
    <mergeCell ref="C3:C4"/>
    <mergeCell ref="D3:D4"/>
    <mergeCell ref="S5:S6"/>
    <mergeCell ref="A10:A14"/>
    <mergeCell ref="A16:A19"/>
    <mergeCell ref="A20:B20"/>
    <mergeCell ref="C20:D2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自付申請</vt:lpstr>
      <vt:lpstr>費用概算</vt:lpstr>
      <vt:lpstr>費用概算!Print_Area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Windows 使用者</cp:lastModifiedBy>
  <cp:lastPrinted>2016-11-30T02:59:16Z</cp:lastPrinted>
  <dcterms:created xsi:type="dcterms:W3CDTF">2016-11-24T05:55:26Z</dcterms:created>
  <dcterms:modified xsi:type="dcterms:W3CDTF">2016-12-07T06:39:05Z</dcterms:modified>
</cp:coreProperties>
</file>