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20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<sst xmlns="http://schemas.openxmlformats.org/spreadsheetml/2006/main" count="1682" uniqueCount="285">
  <si>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</si>
  <si>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</si>
  <si>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</si>
  <si>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</si>
  <si>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</si>
  <si>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</si>
  <si>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</si>
  <si>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</si>
  <si>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</si>
  <si>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</si>
  <si>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</si>
  <si>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</si>
  <si>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</si>
  <si>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</si>
  <si>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</si>
  <si>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</si>
  <si>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</si>
  <si>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</si>
  <si>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</si>
  <si>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</si>
  <si>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</si>
  <si>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</si>
  <si>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</si>
  <si>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</si>
  <si>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</si>
  <si>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</si>
  <si>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</si>
  <si>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</si>
  <si>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</si>
  <si>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</si>
  <si>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</si>
  <si>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</si>
  <si>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</si>
  <si>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</si>
  <si>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</si>
  <si>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</si>
  <si>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</si>
  <si>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</si>
  <si>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</si>
  <si>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</si>
  <si>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</si>
  <si>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</si>
  <si>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</si>
  <si>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</si>
  <si>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</si>
  <si>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</si>
  <si>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</si>
  <si>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</si>
  <si>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</si>
  <si>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</si>
  <si>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</si>
  <si>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</si>
  <si>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</si>
  <si>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</si>
  <si>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</si>
  <si>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</si>
  <si>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</si>
  <si>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</si>
  <si>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</si>
  <si>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</si>
  <si>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</si>
  <si>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</si>
  <si>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</si>
  <si>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</si>
  <si>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</si>
  <si>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</si>
  <si>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</si>
  <si>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</si>
  <si>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</si>
  <si>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</si>
  <si>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</si>
  <si>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</si>
  <si>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</si>
  <si>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</si>
  <si>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</si>
  <si>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</si>
  <si>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</si>
  <si>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</si>
  <si>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</si>
  <si>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</si>
  <si>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</si>
  <si>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</si>
  <si>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</si>
  <si>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</si>
  <si>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</si>
  <si>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</si>
  <si>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</si>
  <si>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</si>
  <si>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</si>
  <si>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</si>
  <si>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</si>
  <si>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</si>
  <si>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</si>
  <si>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</si>
  <si>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</si>
  <si>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</si>
  <si>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</si>
  <si>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</si>
  <si>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</si>
  <si>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</si>
  <si>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</si>
  <si>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</si>
  <si>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</si>
  <si>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</si>
  <si>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</si>
  <si>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</si>
  <si>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</si>
  <si>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</si>
  <si>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</si>
  <si>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</si>
  <si>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</si>
  <si>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</si>
  <si>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</si>
  <si>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</si>
  <si>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</si>
  <si>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</si>
  <si>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</si>
  <si>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</si>
  <si>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</si>
  <si>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</si>
  <si>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</si>
  <si>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</si>
  <si>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</si>
  <si>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</si>
  <si>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</si>
  <si>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</si>
  <si>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</si>
  <si>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</si>
  <si>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</si>
  <si>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</si>
  <si>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</si>
  <si>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</si>
  <si>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</si>
  <si>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</si>
  <si>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</si>
  <si>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</si>
  <si>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</si>
  <si>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</si>
  <si>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</si>
  <si>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</si>
  <si>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</si>
  <si>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</si>
  <si>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</si>
  <si>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</si>
  <si>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</si>
  <si>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</si>
  <si>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</si>
  <si>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</si>
  <si>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</si>
  <si>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</si>
  <si>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</si>
  <si>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</si>
  <si>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</si>
  <si>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</si>
  <si>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</si>
  <si>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</si>
  <si>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</si>
  <si>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</si>
  <si>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</si>
  <si>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</si>
  <si>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</si>
  <si>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</si>
  <si>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</si>
  <si>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</si>
  <si>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</si>
  <si>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</si>
  <si>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</si>
  <si>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</si>
  <si>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</si>
  <si>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</si>
  <si>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</si>
  <si>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</si>
  <si>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</si>
  <si>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</si>
  <si>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</si>
  <si>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</si>
  <si>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</si>
  <si>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</si>
  <si>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</si>
  <si>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</si>
  <si>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</si>
  <si>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</si>
  <si>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</si>
  <si>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</si>
  <si>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</si>
  <si>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</si>
  <si>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</si>
  <si>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</si>
  <si>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</si>
  <si>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</si>
  <si>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</si>
  <si>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</si>
  <si>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</si>
  <si>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</si>
  <si>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</si>
  <si>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</si>
  <si>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</si>
  <si>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</si>
  <si>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</si>
  <si>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</si>
  <si>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</si>
  <si>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</si>
  <si>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</si>
  <si>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</si>
  <si>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</si>
  <si>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</si>
  <si>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</si>
  <si>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</si>
  <si>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</si>
  <si>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</si>
  <si>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</si>
  <si>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</si>
  <si>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</si>
  <si>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嘉義縣北美國小 103學年度第2學期第9週午餐食譜設計</t>
  </si>
  <si>
    <t>佳隆農畜實業有限公司 電話：05-5863766 傳真：05-5875918</t>
  </si>
  <si>
    <t>紅蘿蔔絲 　　　0.5Kg</t>
  </si>
  <si>
    <t>星期二</t>
  </si>
  <si>
    <t>餐數</t>
  </si>
  <si>
    <t>紅蘿蔔小丁 　　0.5Kg</t>
  </si>
  <si>
    <t>青蔥珠 　　　　0.1Kg</t>
  </si>
  <si>
    <t>木須芽菜</t>
  </si>
  <si>
    <t>豆芽菜 　　　　　6Kg</t>
  </si>
  <si>
    <t>木耳絲 　　　　0.5Kg</t>
  </si>
  <si>
    <t>蒜末 　　　　　0.1Kg</t>
  </si>
  <si>
    <t>肉絲蒜苗炒飯</t>
  </si>
  <si>
    <t>肉絲 　　　　　　3Kg</t>
  </si>
  <si>
    <t>高麗菜切片 　　　3Kg</t>
  </si>
  <si>
    <t>洋蔥絲 　　　　　1Kg</t>
  </si>
  <si>
    <t>蛋 　　　　　　　1Kg</t>
  </si>
  <si>
    <t>蒜苗切 　　　　0.3Kg</t>
  </si>
  <si>
    <t>肉包</t>
  </si>
  <si>
    <t>醬爆肉包30(桂) 　89個</t>
  </si>
  <si>
    <t>星期三</t>
  </si>
  <si>
    <t>餐數</t>
  </si>
  <si>
    <t>紫菜蛋花湯</t>
  </si>
  <si>
    <t>大骨-溫 　　　　0.5Kg</t>
  </si>
  <si>
    <t>紫菜片 　　　　0.1Kg</t>
  </si>
  <si>
    <t>香酥鯖魚</t>
  </si>
  <si>
    <t>鯖魚片1/2 　　　89片</t>
  </si>
  <si>
    <t>星期四</t>
  </si>
  <si>
    <t>哨子豆腐</t>
  </si>
  <si>
    <t>粗豆腐切丁4.5k(封口) 2板</t>
  </si>
  <si>
    <t>絞肉 　　　　　0.5Kg</t>
  </si>
  <si>
    <t>油蔥酥 　　　　0.1Kg</t>
  </si>
  <si>
    <t>榨菜肉絲湯</t>
  </si>
  <si>
    <t>榨菜絲 　　　　1.5Kg</t>
  </si>
  <si>
    <t>肉絲-溫 　　　　0.6Kg</t>
  </si>
  <si>
    <t>八寶肉醬</t>
  </si>
  <si>
    <t>白蘿蔔小丁 　　　2Kg</t>
  </si>
  <si>
    <t>豆干丁 　　　　　2Kg</t>
  </si>
  <si>
    <t>絞肉 　　　　　　2Kg</t>
  </si>
  <si>
    <t>鮮筍丁 　　　　　1Kg</t>
  </si>
  <si>
    <t>油蔥酥 　　　　0.2Kg</t>
  </si>
  <si>
    <t>星期五</t>
  </si>
  <si>
    <t>紅蘿蔔炒蛋</t>
  </si>
  <si>
    <t>蛋 　　　　　　　4Kg</t>
  </si>
  <si>
    <t>紅蘿蔔絲 　　　3.5Kg</t>
  </si>
  <si>
    <t>鮮炒高麗菜</t>
  </si>
  <si>
    <t>高麗菜切 　　　　7Kg</t>
  </si>
  <si>
    <t>綠豆薏仁湯</t>
  </si>
  <si>
    <t>小薏仁 　　　　1.5Kg</t>
  </si>
  <si>
    <t>綠豆 　　　　　1.5Kg</t>
  </si>
  <si>
    <t>提早送</t>
  </si>
  <si>
    <r>
      <rPr>
        <sz val="12"/>
        <rFont val="細明體"/>
        <family val="3"/>
      </rPr>
      <t>小薏仁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已送</t>
    </r>
  </si>
  <si>
    <r>
      <rPr>
        <sz val="12"/>
        <rFont val="細明體"/>
        <family val="3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已送</t>
    </r>
  </si>
  <si>
    <t>全校不用餐</t>
  </si>
  <si>
    <t>營養分析</t>
  </si>
  <si>
    <t>醣類：</t>
  </si>
  <si>
    <t>脂肪：</t>
  </si>
  <si>
    <t>蛋白質：</t>
  </si>
  <si>
    <t>28.4 g</t>
  </si>
  <si>
    <t>熱量：</t>
  </si>
  <si>
    <t>22.5 g</t>
  </si>
  <si>
    <t>24.8 g</t>
  </si>
  <si>
    <t>26.3 g</t>
  </si>
  <si>
    <t>21.2 g</t>
  </si>
  <si>
    <t>27.5 g</t>
  </si>
  <si>
    <t>81.8 g</t>
  </si>
  <si>
    <t>632大卡</t>
  </si>
  <si>
    <t>95.7 g</t>
  </si>
  <si>
    <t>693大卡</t>
  </si>
  <si>
    <t>79.8 g</t>
  </si>
  <si>
    <t>614大卡</t>
  </si>
  <si>
    <t>白米飯</t>
  </si>
  <si>
    <t>五穀飯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</si>
</sst>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8" fillId="24" borderId="28" xfId="0" applyFont="1" applyFill="1" applyBorder="1" applyAlignment="1">
      <alignment horizontal="center" vertical="center" shrinkToFit="1"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32" xfId="0" applyNumberFormat="1" applyFont="1" applyFill="1" applyBorder="1" applyAlignment="1">
      <alignment horizontal="left" vertical="center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1">
      <selection activeCell="H56" sqref="H5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32" t="s">
        <v>213</v>
      </c>
      <c r="C1" s="432"/>
      <c r="D1" s="432"/>
      <c r="E1" s="432"/>
      <c r="F1" s="432"/>
      <c r="G1" s="432"/>
      <c r="H1" s="432"/>
      <c r="I1" s="432"/>
      <c r="J1" s="432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266</v>
      </c>
    </row>
    <row r="4" spans="2:10" s="7" customFormat="1" ht="19.5" customHeight="1">
      <c r="B4" s="10"/>
      <c r="C4" s="425"/>
      <c r="D4" s="421"/>
      <c r="E4" s="8"/>
      <c r="F4" s="8"/>
      <c r="G4" s="8"/>
      <c r="H4" s="8"/>
      <c r="I4" s="421"/>
      <c r="J4" s="9"/>
    </row>
    <row r="5" spans="2:10" s="7" customFormat="1" ht="19.5" customHeight="1">
      <c r="B5" s="10" t="s">
        <v>9</v>
      </c>
      <c r="C5" s="426"/>
      <c r="D5" s="421"/>
      <c r="E5" s="32"/>
      <c r="F5" s="29"/>
      <c r="G5" s="29"/>
      <c r="H5" s="29"/>
      <c r="I5" s="421"/>
      <c r="J5" s="11"/>
    </row>
    <row r="6" spans="2:10" s="7" customFormat="1" ht="19.5" customHeight="1">
      <c r="B6" s="10"/>
      <c r="C6" s="426"/>
      <c r="D6" s="421"/>
      <c r="E6" s="29"/>
      <c r="F6" s="29"/>
      <c r="G6" s="29"/>
      <c r="H6" s="29"/>
      <c r="I6" s="421"/>
      <c r="J6" s="9"/>
    </row>
    <row r="7" spans="2:10" s="7" customFormat="1" ht="19.5" customHeight="1">
      <c r="B7" s="10" t="s">
        <v>7</v>
      </c>
      <c r="C7" s="426"/>
      <c r="D7" s="421"/>
      <c r="E7" s="29"/>
      <c r="F7" s="32"/>
      <c r="G7" s="32"/>
      <c r="H7" s="32"/>
      <c r="I7" s="421"/>
      <c r="J7" s="12"/>
    </row>
    <row r="8" spans="2:10" s="7" customFormat="1" ht="19.5" customHeight="1">
      <c r="B8" s="418"/>
      <c r="C8" s="426"/>
      <c r="D8" s="421"/>
      <c r="E8" s="29"/>
      <c r="F8" s="29"/>
      <c r="G8" s="29"/>
      <c r="H8" s="29"/>
      <c r="I8" s="421"/>
      <c r="J8" s="9"/>
    </row>
    <row r="9" spans="2:10" s="7" customFormat="1" ht="19.5" customHeight="1">
      <c r="B9" s="418"/>
      <c r="C9" s="427"/>
      <c r="D9" s="421"/>
      <c r="E9" s="29"/>
      <c r="F9" s="29"/>
      <c r="G9" s="29"/>
      <c r="H9" s="29"/>
      <c r="I9" s="421"/>
      <c r="J9" s="12"/>
    </row>
    <row r="10" spans="2:10" s="7" customFormat="1" ht="19.5">
      <c r="B10" s="419"/>
      <c r="C10" s="14"/>
      <c r="D10" s="421"/>
      <c r="E10" s="29"/>
      <c r="F10" s="29"/>
      <c r="G10" s="29"/>
      <c r="H10" s="29"/>
      <c r="I10" s="421"/>
      <c r="J10" s="9"/>
    </row>
    <row r="11" spans="2:10" s="7" customFormat="1" ht="19.5">
      <c r="B11" s="13"/>
      <c r="C11" s="24"/>
      <c r="D11" s="421"/>
      <c r="E11" s="29"/>
      <c r="F11" s="29"/>
      <c r="G11" s="29"/>
      <c r="H11" s="29"/>
      <c r="I11" s="421"/>
      <c r="J11" s="12"/>
    </row>
    <row r="12" spans="2:10" s="7" customFormat="1" ht="19.5">
      <c r="B12" s="25"/>
      <c r="C12" s="15"/>
      <c r="D12" s="422"/>
      <c r="E12" s="29"/>
      <c r="F12" s="29"/>
      <c r="G12" s="29"/>
      <c r="H12" s="29"/>
      <c r="I12" s="422"/>
      <c r="J12" s="16"/>
    </row>
    <row r="13" spans="2:10" s="7" customFormat="1" ht="19.5">
      <c r="B13" s="10">
        <v>4</v>
      </c>
      <c r="C13" s="425"/>
      <c r="D13" s="420"/>
      <c r="E13" s="17"/>
      <c r="F13" s="17"/>
      <c r="G13" s="17"/>
      <c r="H13" s="17"/>
      <c r="I13" s="420"/>
      <c r="J13" s="18"/>
    </row>
    <row r="14" spans="2:10" s="7" customFormat="1" ht="19.5">
      <c r="B14" s="10" t="s">
        <v>6</v>
      </c>
      <c r="C14" s="426"/>
      <c r="D14" s="421"/>
      <c r="E14" s="29"/>
      <c r="F14" s="29"/>
      <c r="G14" s="29"/>
      <c r="H14" s="29"/>
      <c r="I14" s="421"/>
      <c r="J14" s="12"/>
    </row>
    <row r="15" spans="2:10" s="7" customFormat="1" ht="19.5">
      <c r="B15" s="10">
        <v>7</v>
      </c>
      <c r="C15" s="426"/>
      <c r="D15" s="421"/>
      <c r="E15" s="29"/>
      <c r="F15" s="29"/>
      <c r="G15" s="29"/>
      <c r="H15" s="29"/>
      <c r="I15" s="421"/>
      <c r="J15" s="9"/>
    </row>
    <row r="16" spans="2:10" s="7" customFormat="1" ht="19.5">
      <c r="B16" s="10" t="s">
        <v>7</v>
      </c>
      <c r="C16" s="426"/>
      <c r="D16" s="421"/>
      <c r="E16" s="29"/>
      <c r="F16" s="29"/>
      <c r="G16" s="29"/>
      <c r="H16" s="29"/>
      <c r="I16" s="421"/>
      <c r="J16" s="12"/>
    </row>
    <row r="17" spans="2:10" s="7" customFormat="1" ht="19.5">
      <c r="B17" s="418" t="s">
        <v>216</v>
      </c>
      <c r="C17" s="426"/>
      <c r="D17" s="421"/>
      <c r="E17" s="29"/>
      <c r="F17" s="428" t="s">
        <v>265</v>
      </c>
      <c r="G17" s="429"/>
      <c r="H17" s="29"/>
      <c r="I17" s="421"/>
      <c r="J17" s="9"/>
    </row>
    <row r="18" spans="2:10" s="7" customFormat="1" ht="19.5">
      <c r="B18" s="418"/>
      <c r="C18" s="427"/>
      <c r="D18" s="421"/>
      <c r="E18" s="29"/>
      <c r="F18" s="29"/>
      <c r="G18" s="29"/>
      <c r="H18" s="29"/>
      <c r="I18" s="421"/>
      <c r="J18" s="12"/>
    </row>
    <row r="19" spans="2:10" s="7" customFormat="1" ht="19.5">
      <c r="B19" s="419"/>
      <c r="C19" s="14"/>
      <c r="D19" s="421"/>
      <c r="E19" s="29"/>
      <c r="F19" s="29"/>
      <c r="G19" s="29"/>
      <c r="H19" s="29"/>
      <c r="I19" s="421"/>
      <c r="J19" s="9"/>
    </row>
    <row r="20" spans="2:10" s="7" customFormat="1" ht="19.5">
      <c r="B20" s="13" t="s">
        <v>217</v>
      </c>
      <c r="C20" s="24"/>
      <c r="D20" s="421"/>
      <c r="E20" s="29"/>
      <c r="F20" s="29"/>
      <c r="G20" s="29"/>
      <c r="H20" s="29"/>
      <c r="I20" s="421"/>
      <c r="J20" s="12"/>
    </row>
    <row r="21" spans="2:10" s="7" customFormat="1" ht="19.5">
      <c r="B21" s="25">
        <v>84</v>
      </c>
      <c r="C21" s="15"/>
      <c r="D21" s="422"/>
      <c r="E21" s="29"/>
      <c r="F21" s="29"/>
      <c r="G21" s="29"/>
      <c r="H21" s="29"/>
      <c r="I21" s="422"/>
      <c r="J21" s="16"/>
    </row>
    <row r="22" spans="2:10" s="7" customFormat="1" ht="19.5">
      <c r="B22" s="10">
        <v>4</v>
      </c>
      <c r="C22" s="425"/>
      <c r="D22" s="420" t="s">
        <v>283</v>
      </c>
      <c r="E22" s="423" t="s">
        <v>224</v>
      </c>
      <c r="F22" s="424"/>
      <c r="G22" s="17" t="s">
        <v>230</v>
      </c>
      <c r="H22" s="17" t="s">
        <v>234</v>
      </c>
      <c r="I22" s="420"/>
      <c r="J22" s="18" t="s">
        <v>267</v>
      </c>
    </row>
    <row r="23" spans="2:10" s="7" customFormat="1" ht="19.5">
      <c r="B23" s="10" t="s">
        <v>6</v>
      </c>
      <c r="C23" s="426"/>
      <c r="D23" s="421"/>
      <c r="E23" s="29" t="s">
        <v>225</v>
      </c>
      <c r="F23" s="29" t="s">
        <v>215</v>
      </c>
      <c r="G23" s="29" t="s">
        <v>231</v>
      </c>
      <c r="H23" s="29" t="s">
        <v>228</v>
      </c>
      <c r="I23" s="421"/>
      <c r="J23" s="12" t="s">
        <v>277</v>
      </c>
    </row>
    <row r="24" spans="2:10" s="7" customFormat="1" ht="19.5">
      <c r="B24" s="10">
        <v>8</v>
      </c>
      <c r="C24" s="426"/>
      <c r="D24" s="421"/>
      <c r="E24" s="29" t="s">
        <v>226</v>
      </c>
      <c r="F24" s="29" t="s">
        <v>229</v>
      </c>
      <c r="G24" s="29"/>
      <c r="H24" s="29" t="s">
        <v>235</v>
      </c>
      <c r="I24" s="421"/>
      <c r="J24" s="9" t="s">
        <v>268</v>
      </c>
    </row>
    <row r="25" spans="2:10" s="7" customFormat="1" ht="19.5">
      <c r="B25" s="10" t="s">
        <v>7</v>
      </c>
      <c r="C25" s="426"/>
      <c r="D25" s="421"/>
      <c r="E25" s="29" t="s">
        <v>227</v>
      </c>
      <c r="F25" s="29" t="s">
        <v>223</v>
      </c>
      <c r="G25" s="29"/>
      <c r="H25" s="29" t="s">
        <v>219</v>
      </c>
      <c r="I25" s="421"/>
      <c r="J25" s="12" t="s">
        <v>272</v>
      </c>
    </row>
    <row r="26" spans="2:10" s="7" customFormat="1" ht="19.5">
      <c r="B26" s="418" t="s">
        <v>232</v>
      </c>
      <c r="C26" s="426"/>
      <c r="D26" s="421"/>
      <c r="E26" s="29" t="s">
        <v>228</v>
      </c>
      <c r="F26" s="29"/>
      <c r="G26" s="29"/>
      <c r="H26" s="29" t="s">
        <v>236</v>
      </c>
      <c r="I26" s="421"/>
      <c r="J26" s="9" t="s">
        <v>269</v>
      </c>
    </row>
    <row r="27" spans="2:10" s="7" customFormat="1" ht="19.5">
      <c r="B27" s="418"/>
      <c r="C27" s="427"/>
      <c r="D27" s="421"/>
      <c r="F27" s="29"/>
      <c r="G27" s="29"/>
      <c r="H27" s="29"/>
      <c r="I27" s="421"/>
      <c r="J27" s="12" t="s">
        <v>270</v>
      </c>
    </row>
    <row r="28" spans="2:10" s="7" customFormat="1" ht="19.5">
      <c r="B28" s="419"/>
      <c r="C28" s="14"/>
      <c r="D28" s="421"/>
      <c r="F28" s="29"/>
      <c r="G28" s="29"/>
      <c r="H28" s="29"/>
      <c r="I28" s="421"/>
      <c r="J28" s="9" t="s">
        <v>271</v>
      </c>
    </row>
    <row r="29" spans="2:10" s="7" customFormat="1" ht="19.5">
      <c r="B29" s="13" t="s">
        <v>233</v>
      </c>
      <c r="C29" s="24"/>
      <c r="D29" s="421"/>
      <c r="F29" s="29"/>
      <c r="G29" s="29"/>
      <c r="H29" s="29"/>
      <c r="I29" s="421"/>
      <c r="J29" s="12" t="s">
        <v>278</v>
      </c>
    </row>
    <row r="30" spans="2:10" s="7" customFormat="1" ht="19.5">
      <c r="B30" s="25">
        <v>84</v>
      </c>
      <c r="C30" s="15"/>
      <c r="D30" s="422"/>
      <c r="E30" s="29"/>
      <c r="F30" s="29"/>
      <c r="G30" s="29"/>
      <c r="H30" s="29"/>
      <c r="I30" s="422"/>
      <c r="J30" s="16"/>
    </row>
    <row r="31" spans="2:10" s="7" customFormat="1" ht="19.5">
      <c r="B31" s="10">
        <v>4</v>
      </c>
      <c r="C31" s="425"/>
      <c r="D31" s="420" t="s">
        <v>284</v>
      </c>
      <c r="E31" s="17" t="s">
        <v>237</v>
      </c>
      <c r="F31" s="17" t="s">
        <v>240</v>
      </c>
      <c r="G31" s="17" t="s">
        <v>220</v>
      </c>
      <c r="H31" s="17" t="s">
        <v>244</v>
      </c>
      <c r="I31" s="420" t="s">
        <v>79</v>
      </c>
      <c r="J31" s="18" t="s">
        <v>267</v>
      </c>
    </row>
    <row r="32" spans="2:10" ht="16.5">
      <c r="B32" s="10" t="s">
        <v>6</v>
      </c>
      <c r="C32" s="426"/>
      <c r="D32" s="421"/>
      <c r="E32" s="29" t="s">
        <v>238</v>
      </c>
      <c r="F32" s="29" t="s">
        <v>241</v>
      </c>
      <c r="G32" s="29" t="s">
        <v>221</v>
      </c>
      <c r="H32" s="29" t="s">
        <v>245</v>
      </c>
      <c r="I32" s="421"/>
      <c r="J32" s="12" t="s">
        <v>279</v>
      </c>
    </row>
    <row r="33" spans="2:10" ht="16.5">
      <c r="B33" s="10">
        <v>9</v>
      </c>
      <c r="C33" s="426"/>
      <c r="D33" s="421"/>
      <c r="E33" s="29"/>
      <c r="F33" s="29" t="s">
        <v>242</v>
      </c>
      <c r="G33" s="29" t="s">
        <v>222</v>
      </c>
      <c r="H33" s="29" t="s">
        <v>246</v>
      </c>
      <c r="I33" s="421"/>
      <c r="J33" s="9" t="s">
        <v>268</v>
      </c>
    </row>
    <row r="34" spans="2:10" ht="16.5">
      <c r="B34" s="10" t="s">
        <v>7</v>
      </c>
      <c r="C34" s="426"/>
      <c r="D34" s="421"/>
      <c r="E34" s="29"/>
      <c r="F34" s="29" t="s">
        <v>243</v>
      </c>
      <c r="G34" s="29" t="s">
        <v>223</v>
      </c>
      <c r="H34" s="29" t="s">
        <v>219</v>
      </c>
      <c r="I34" s="421"/>
      <c r="J34" s="12" t="s">
        <v>273</v>
      </c>
    </row>
    <row r="35" spans="2:10" ht="16.5">
      <c r="B35" s="418" t="s">
        <v>239</v>
      </c>
      <c r="C35" s="426"/>
      <c r="D35" s="421"/>
      <c r="E35" s="29"/>
      <c r="F35" s="29" t="s">
        <v>219</v>
      </c>
      <c r="G35" s="29"/>
      <c r="H35" s="29"/>
      <c r="I35" s="421"/>
      <c r="J35" s="9" t="s">
        <v>269</v>
      </c>
    </row>
    <row r="36" spans="2:10" ht="16.5">
      <c r="B36" s="418"/>
      <c r="C36" s="427"/>
      <c r="D36" s="421"/>
      <c r="E36" s="29"/>
      <c r="F36" s="29"/>
      <c r="G36" s="29"/>
      <c r="H36" s="399" t="s">
        <v>262</v>
      </c>
      <c r="I36" s="421"/>
      <c r="J36" s="12" t="s">
        <v>274</v>
      </c>
    </row>
    <row r="37" spans="2:10" ht="16.5">
      <c r="B37" s="419"/>
      <c r="C37" s="14"/>
      <c r="D37" s="421"/>
      <c r="E37" s="29"/>
      <c r="F37" s="29"/>
      <c r="G37" s="29"/>
      <c r="H37" s="29" t="s">
        <v>260</v>
      </c>
      <c r="I37" s="421"/>
      <c r="J37" s="9" t="s">
        <v>271</v>
      </c>
    </row>
    <row r="38" spans="2:10" ht="16.5">
      <c r="B38" s="13" t="s">
        <v>217</v>
      </c>
      <c r="C38" s="24"/>
      <c r="D38" s="421"/>
      <c r="E38" s="29"/>
      <c r="F38" s="29"/>
      <c r="G38" s="29"/>
      <c r="H38" s="29" t="s">
        <v>261</v>
      </c>
      <c r="I38" s="421"/>
      <c r="J38" s="12" t="s">
        <v>280</v>
      </c>
    </row>
    <row r="39" spans="2:10" ht="16.5">
      <c r="B39" s="25">
        <v>84</v>
      </c>
      <c r="C39" s="15"/>
      <c r="D39" s="422"/>
      <c r="E39" s="29"/>
      <c r="F39" s="29"/>
      <c r="G39" s="29"/>
      <c r="H39" s="29"/>
      <c r="I39" s="422"/>
      <c r="J39" s="16"/>
    </row>
    <row r="40" spans="2:10" ht="19.5">
      <c r="B40" s="10">
        <v>4</v>
      </c>
      <c r="C40" s="425"/>
      <c r="D40" s="420" t="s">
        <v>283</v>
      </c>
      <c r="E40" s="17" t="s">
        <v>247</v>
      </c>
      <c r="F40" s="17" t="s">
        <v>254</v>
      </c>
      <c r="G40" s="17" t="s">
        <v>257</v>
      </c>
      <c r="H40" s="17" t="s">
        <v>259</v>
      </c>
      <c r="I40" s="420"/>
      <c r="J40" s="18" t="s">
        <v>267</v>
      </c>
    </row>
    <row r="41" spans="2:10" ht="16.5">
      <c r="B41" s="10" t="s">
        <v>6</v>
      </c>
      <c r="C41" s="426"/>
      <c r="D41" s="421"/>
      <c r="E41" s="29" t="s">
        <v>248</v>
      </c>
      <c r="F41" s="29" t="s">
        <v>255</v>
      </c>
      <c r="G41" s="29" t="s">
        <v>258</v>
      </c>
      <c r="H41" s="29" t="s">
        <v>263</v>
      </c>
      <c r="I41" s="421"/>
      <c r="J41" s="12" t="s">
        <v>281</v>
      </c>
    </row>
    <row r="42" spans="2:10" ht="16.5">
      <c r="B42" s="10">
        <v>10</v>
      </c>
      <c r="C42" s="426"/>
      <c r="D42" s="421"/>
      <c r="E42" s="29" t="s">
        <v>249</v>
      </c>
      <c r="F42" s="29" t="s">
        <v>256</v>
      </c>
      <c r="G42" s="29" t="s">
        <v>223</v>
      </c>
      <c r="H42" s="29" t="s">
        <v>264</v>
      </c>
      <c r="I42" s="421"/>
      <c r="J42" s="9" t="s">
        <v>268</v>
      </c>
    </row>
    <row r="43" spans="2:10" ht="16.5">
      <c r="B43" s="10" t="s">
        <v>7</v>
      </c>
      <c r="C43" s="426"/>
      <c r="D43" s="421"/>
      <c r="E43" s="29" t="s">
        <v>250</v>
      </c>
      <c r="F43" s="29"/>
      <c r="G43" s="29"/>
      <c r="H43" s="29"/>
      <c r="I43" s="421"/>
      <c r="J43" s="12" t="s">
        <v>275</v>
      </c>
    </row>
    <row r="44" spans="2:10" ht="16.5">
      <c r="B44" s="418" t="s">
        <v>253</v>
      </c>
      <c r="C44" s="426"/>
      <c r="D44" s="421"/>
      <c r="E44" s="29" t="s">
        <v>251</v>
      </c>
      <c r="F44" s="29"/>
      <c r="G44" s="29"/>
      <c r="H44" s="29"/>
      <c r="I44" s="421"/>
      <c r="J44" s="9" t="s">
        <v>269</v>
      </c>
    </row>
    <row r="45" spans="2:10" ht="16.5">
      <c r="B45" s="418"/>
      <c r="C45" s="427"/>
      <c r="D45" s="421"/>
      <c r="E45" s="29" t="s">
        <v>218</v>
      </c>
      <c r="F45" s="29"/>
      <c r="G45" s="29"/>
      <c r="H45" s="29"/>
      <c r="I45" s="421"/>
      <c r="J45" s="12" t="s">
        <v>276</v>
      </c>
    </row>
    <row r="46" spans="2:10" ht="16.5">
      <c r="B46" s="419"/>
      <c r="C46" s="14"/>
      <c r="D46" s="421"/>
      <c r="E46" s="29" t="s">
        <v>252</v>
      </c>
      <c r="F46" s="29"/>
      <c r="G46" s="29"/>
      <c r="H46" s="29"/>
      <c r="I46" s="421"/>
      <c r="J46" s="9" t="s">
        <v>271</v>
      </c>
    </row>
    <row r="47" spans="2:10" ht="16.5">
      <c r="B47" s="13" t="s">
        <v>217</v>
      </c>
      <c r="C47" s="24"/>
      <c r="D47" s="421"/>
      <c r="E47" s="29"/>
      <c r="F47" s="29"/>
      <c r="G47" s="29"/>
      <c r="H47" s="29"/>
      <c r="I47" s="421"/>
      <c r="J47" s="12" t="s">
        <v>282</v>
      </c>
    </row>
    <row r="48" spans="2:10" ht="17.25" thickBot="1">
      <c r="B48" s="26">
        <v>84</v>
      </c>
      <c r="C48" s="20"/>
      <c r="D48" s="422"/>
      <c r="E48" s="62"/>
      <c r="F48" s="29"/>
      <c r="G48" s="29"/>
      <c r="H48" s="29"/>
      <c r="I48" s="430"/>
      <c r="J48" s="21"/>
    </row>
    <row r="49" spans="3:10" ht="21.75" customHeight="1">
      <c r="C49" s="1"/>
      <c r="F49" s="431" t="s">
        <v>214</v>
      </c>
      <c r="G49" s="431"/>
      <c r="H49" s="431"/>
      <c r="I49" s="431"/>
      <c r="J49" s="431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4">
    <mergeCell ref="F49:J49"/>
    <mergeCell ref="B1:J1"/>
    <mergeCell ref="C4:C9"/>
    <mergeCell ref="C13:C18"/>
    <mergeCell ref="C22:C27"/>
    <mergeCell ref="D4:D12"/>
    <mergeCell ref="C40:C45"/>
    <mergeCell ref="B35:B37"/>
    <mergeCell ref="B44:B46"/>
    <mergeCell ref="I13:I21"/>
    <mergeCell ref="D40:D48"/>
    <mergeCell ref="I40:I48"/>
    <mergeCell ref="I4:I12"/>
    <mergeCell ref="D13:D21"/>
    <mergeCell ref="I31:I39"/>
    <mergeCell ref="I22:I30"/>
    <mergeCell ref="B8:B10"/>
    <mergeCell ref="B17:B19"/>
    <mergeCell ref="D31:D39"/>
    <mergeCell ref="E22:F22"/>
    <mergeCell ref="C31:C36"/>
    <mergeCell ref="F17:G17"/>
    <mergeCell ref="B26:B28"/>
    <mergeCell ref="D22:D30"/>
  </mergeCells>
  <printOptions horizontalCentered="1"/>
  <pageMargins left="0.1968503937007874" right="0.1968503937007874" top="0.11811023622047245" bottom="0.11811023622047245" header="0" footer="0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7" s="395" customFormat="1" ht="16.5">
      <c r="A1" s="394" t="s">
        <v>195</v>
      </c>
      <c r="B1" s="394" t="s">
        <v>173</v>
      </c>
      <c r="C1" s="394" t="s">
        <v>170</v>
      </c>
      <c r="D1" s="394" t="s">
        <v>171</v>
      </c>
      <c r="E1" s="394" t="s">
        <v>196</v>
      </c>
      <c r="F1" s="395" t="s">
        <v>197</v>
      </c>
      <c r="G1" s="395" t="s">
        <v>198</v>
      </c>
      <c r="H1" s="395" t="s">
        <v>199</v>
      </c>
      <c r="I1" s="395" t="s">
        <v>205</v>
      </c>
      <c r="J1" s="394" t="s">
        <v>200</v>
      </c>
      <c r="K1" s="395" t="s">
        <v>201</v>
      </c>
      <c r="L1" s="395" t="s">
        <v>202</v>
      </c>
      <c r="M1" s="395" t="s">
        <v>206</v>
      </c>
      <c r="N1" s="395" t="s">
        <v>207</v>
      </c>
      <c r="O1" s="395" t="s">
        <v>208</v>
      </c>
      <c r="P1" s="395" t="s">
        <v>209</v>
      </c>
      <c r="Q1" s="395" t="s">
        <v>210</v>
      </c>
    </row>
    <row r="2" spans="1:10" ht="15.7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203</v>
      </c>
      <c r="J2" s="385" t="s">
        <v>204</v>
      </c>
    </row>
    <row r="3" spans="1:10" ht="15.75">
      <c r="A3" s="390">
        <f>$A$2</f>
        <v>0</v>
      </c>
      <c r="B3" s="386">
        <f>$B$2</f>
        <v>0</v>
      </c>
      <c r="C3" s="386">
        <f>'菜色資料維護'!A3</f>
        <v>0</v>
      </c>
      <c r="D3" s="386">
        <f>'菜色資料維護'!B3</f>
        <v>0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203</v>
      </c>
      <c r="J3" s="385" t="s">
        <v>204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>
        <f>'菜色資料維護'!A4</f>
        <v>0</v>
      </c>
      <c r="D4" s="386">
        <f>'菜色資料維護'!B4</f>
        <v>0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203</v>
      </c>
      <c r="J4" s="385" t="s">
        <v>204</v>
      </c>
    </row>
    <row r="5" spans="1:10" ht="15.75">
      <c r="A5" s="390">
        <f t="shared" si="3"/>
        <v>0</v>
      </c>
      <c r="B5" s="386">
        <f t="shared" si="4"/>
        <v>0</v>
      </c>
      <c r="C5" s="386">
        <f>'菜色資料維護'!A5</f>
        <v>0</v>
      </c>
      <c r="D5" s="386">
        <f>'菜色資料維護'!B5</f>
        <v>0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203</v>
      </c>
      <c r="J5" s="385" t="s">
        <v>204</v>
      </c>
    </row>
    <row r="6" spans="1:10" ht="15.75">
      <c r="A6" s="390">
        <f t="shared" si="3"/>
        <v>0</v>
      </c>
      <c r="B6" s="386">
        <f t="shared" si="4"/>
        <v>0</v>
      </c>
      <c r="C6" s="386">
        <f>'菜色資料維護'!A6</f>
        <v>0</v>
      </c>
      <c r="D6" s="386">
        <f>'菜色資料維護'!B6</f>
        <v>0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203</v>
      </c>
      <c r="J6" s="385" t="s">
        <v>204</v>
      </c>
    </row>
    <row r="7" spans="1:10" ht="15.75">
      <c r="A7" s="390">
        <f t="shared" si="3"/>
        <v>0</v>
      </c>
      <c r="B7" s="386">
        <f t="shared" si="4"/>
        <v>0</v>
      </c>
      <c r="C7" s="386">
        <f>'菜色資料維護'!A7</f>
        <v>0</v>
      </c>
      <c r="D7" s="386">
        <f>'菜色資料維護'!B7</f>
        <v>0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203</v>
      </c>
      <c r="J7" s="385" t="s">
        <v>204</v>
      </c>
    </row>
    <row r="8" spans="1:10" ht="15.75">
      <c r="A8" s="390">
        <f t="shared" si="3"/>
        <v>0</v>
      </c>
      <c r="B8" s="386">
        <f t="shared" si="4"/>
        <v>0</v>
      </c>
      <c r="C8" s="386">
        <f>'菜色資料維護'!A8</f>
        <v>0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203</v>
      </c>
      <c r="J8" s="385" t="s">
        <v>204</v>
      </c>
    </row>
    <row r="9" spans="1:10" ht="15.75">
      <c r="A9" s="390">
        <f t="shared" si="3"/>
        <v>0</v>
      </c>
      <c r="B9" s="386">
        <f t="shared" si="4"/>
        <v>0</v>
      </c>
      <c r="C9" s="386">
        <f>'菜色資料維護'!A9</f>
        <v>0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203</v>
      </c>
      <c r="J9" s="385" t="s">
        <v>204</v>
      </c>
    </row>
    <row r="10" spans="1:10" ht="15.75">
      <c r="A10" s="390">
        <f t="shared" si="3"/>
        <v>0</v>
      </c>
      <c r="B10" s="386">
        <f t="shared" si="4"/>
        <v>0</v>
      </c>
      <c r="C10" s="386">
        <f>'菜色資料維護'!A10</f>
        <v>0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203</v>
      </c>
      <c r="J10" s="385" t="s">
        <v>204</v>
      </c>
    </row>
    <row r="11" spans="1:10" ht="15.75">
      <c r="A11" s="390">
        <f t="shared" si="3"/>
        <v>0</v>
      </c>
      <c r="B11" s="386">
        <f t="shared" si="4"/>
        <v>0</v>
      </c>
      <c r="C11" s="386">
        <f>'菜色資料維護'!A11</f>
        <v>0</v>
      </c>
      <c r="D11" s="386">
        <f>'菜色資料維護'!B11</f>
        <v>0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203</v>
      </c>
      <c r="J11" s="385" t="s">
        <v>204</v>
      </c>
    </row>
    <row r="12" spans="1:10" ht="15.75">
      <c r="A12" s="390">
        <f t="shared" si="3"/>
        <v>0</v>
      </c>
      <c r="B12" s="386">
        <f t="shared" si="4"/>
        <v>0</v>
      </c>
      <c r="C12" s="386">
        <f>'菜色資料維護'!A12</f>
        <v>0</v>
      </c>
      <c r="D12" s="386">
        <f>'菜色資料維護'!B12</f>
        <v>0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203</v>
      </c>
      <c r="J12" s="385" t="s">
        <v>204</v>
      </c>
    </row>
    <row r="13" spans="1:10" ht="15.75">
      <c r="A13" s="390">
        <f t="shared" si="3"/>
        <v>0</v>
      </c>
      <c r="B13" s="386">
        <f t="shared" si="4"/>
        <v>0</v>
      </c>
      <c r="C13" s="386">
        <f>'菜色資料維護'!A13</f>
        <v>0</v>
      </c>
      <c r="D13" s="386">
        <f>'菜色資料維護'!B13</f>
        <v>0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203</v>
      </c>
      <c r="J13" s="385" t="s">
        <v>204</v>
      </c>
    </row>
    <row r="14" spans="1:10" ht="15.75">
      <c r="A14" s="390">
        <f t="shared" si="3"/>
        <v>0</v>
      </c>
      <c r="B14" s="386">
        <f t="shared" si="4"/>
        <v>0</v>
      </c>
      <c r="C14" s="386">
        <f>'菜色資料維護'!A14</f>
        <v>0</v>
      </c>
      <c r="D14" s="386">
        <f>'菜色資料維護'!B14</f>
        <v>0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203</v>
      </c>
      <c r="J14" s="385" t="s">
        <v>204</v>
      </c>
    </row>
    <row r="15" spans="1:10" ht="15.75">
      <c r="A15" s="390">
        <f t="shared" si="3"/>
        <v>0</v>
      </c>
      <c r="B15" s="386">
        <f t="shared" si="4"/>
        <v>0</v>
      </c>
      <c r="C15" s="386">
        <f>'菜色資料維護'!A15</f>
        <v>0</v>
      </c>
      <c r="D15" s="386">
        <f>'菜色資料維護'!B15</f>
        <v>0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203</v>
      </c>
      <c r="J15" s="385" t="s">
        <v>204</v>
      </c>
    </row>
    <row r="16" spans="1:10" ht="15.75">
      <c r="A16" s="390">
        <f t="shared" si="3"/>
        <v>0</v>
      </c>
      <c r="B16" s="386">
        <f t="shared" si="4"/>
        <v>0</v>
      </c>
      <c r="C16" s="386">
        <f>'菜色資料維護'!A16</f>
        <v>0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203</v>
      </c>
      <c r="J16" s="385" t="s">
        <v>204</v>
      </c>
    </row>
    <row r="17" spans="1:10" ht="15.75">
      <c r="A17" s="390">
        <f t="shared" si="3"/>
        <v>0</v>
      </c>
      <c r="B17" s="386">
        <f t="shared" si="4"/>
        <v>0</v>
      </c>
      <c r="C17" s="386">
        <f>'菜色資料維護'!A17</f>
        <v>0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203</v>
      </c>
      <c r="J17" s="385" t="s">
        <v>204</v>
      </c>
    </row>
    <row r="18" spans="1:10" ht="15.75">
      <c r="A18" s="390">
        <f t="shared" si="3"/>
        <v>0</v>
      </c>
      <c r="B18" s="386">
        <f t="shared" si="4"/>
        <v>0</v>
      </c>
      <c r="C18" s="386">
        <f>'菜色資料維護'!A18</f>
        <v>0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203</v>
      </c>
      <c r="J18" s="385" t="s">
        <v>204</v>
      </c>
    </row>
    <row r="19" spans="1:10" ht="15.75">
      <c r="A19" s="390">
        <f t="shared" si="3"/>
        <v>0</v>
      </c>
      <c r="B19" s="386">
        <f t="shared" si="4"/>
        <v>0</v>
      </c>
      <c r="C19" s="386">
        <f>'菜色資料維護'!A19</f>
        <v>0</v>
      </c>
      <c r="D19" s="386">
        <f>'菜色資料維護'!B19</f>
        <v>0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203</v>
      </c>
      <c r="J19" s="385" t="s">
        <v>204</v>
      </c>
    </row>
    <row r="20" spans="1:10" ht="15.75">
      <c r="A20" s="390">
        <f t="shared" si="3"/>
        <v>0</v>
      </c>
      <c r="B20" s="386">
        <f t="shared" si="4"/>
        <v>0</v>
      </c>
      <c r="C20" s="386">
        <f>'菜色資料維護'!A20</f>
        <v>0</v>
      </c>
      <c r="D20" s="386">
        <f>'菜色資料維護'!B20</f>
        <v>0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203</v>
      </c>
      <c r="J20" s="385" t="s">
        <v>204</v>
      </c>
    </row>
    <row r="21" spans="1:10" ht="15.75">
      <c r="A21" s="390">
        <f t="shared" si="3"/>
        <v>0</v>
      </c>
      <c r="B21" s="386">
        <f t="shared" si="4"/>
        <v>0</v>
      </c>
      <c r="C21" s="386">
        <f>'菜色資料維護'!A21</f>
        <v>0</v>
      </c>
      <c r="D21" s="386">
        <f>'菜色資料維護'!B21</f>
        <v>0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203</v>
      </c>
      <c r="J21" s="385" t="s">
        <v>204</v>
      </c>
    </row>
    <row r="22" spans="1:10" ht="15.75">
      <c r="A22" s="390">
        <f t="shared" si="3"/>
        <v>0</v>
      </c>
      <c r="B22" s="386">
        <f t="shared" si="4"/>
        <v>0</v>
      </c>
      <c r="C22" s="386">
        <f>'菜色資料維護'!A22</f>
        <v>0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203</v>
      </c>
      <c r="J22" s="385" t="s">
        <v>204</v>
      </c>
    </row>
    <row r="23" spans="1:10" ht="15.75">
      <c r="A23" s="390">
        <f>$A$2</f>
        <v>0</v>
      </c>
      <c r="B23" s="386">
        <f t="shared" si="4"/>
        <v>0</v>
      </c>
      <c r="C23" s="386">
        <f>'菜色資料維護'!A23</f>
        <v>0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203</v>
      </c>
      <c r="J23" s="385" t="s">
        <v>204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>
        <f>'菜色資料維護'!A24</f>
        <v>0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203</v>
      </c>
      <c r="J24" s="385" t="s">
        <v>204</v>
      </c>
    </row>
    <row r="25" spans="1:10" ht="15.75">
      <c r="A25" s="390">
        <f t="shared" si="5"/>
        <v>0</v>
      </c>
      <c r="B25" s="386">
        <f t="shared" si="4"/>
        <v>0</v>
      </c>
      <c r="C25" s="386">
        <f>'菜色資料維護'!A25</f>
        <v>0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203</v>
      </c>
      <c r="J25" s="385" t="s">
        <v>204</v>
      </c>
    </row>
    <row r="26" spans="1:10" ht="15.75">
      <c r="A26" s="390">
        <f t="shared" si="5"/>
        <v>0</v>
      </c>
      <c r="B26" s="386">
        <f t="shared" si="4"/>
        <v>0</v>
      </c>
      <c r="C26" s="386">
        <f>'菜色資料維護'!A26</f>
        <v>0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203</v>
      </c>
      <c r="J26" s="385" t="s">
        <v>204</v>
      </c>
    </row>
    <row r="27" spans="1:10" ht="15.75">
      <c r="A27" s="390">
        <f t="shared" si="5"/>
        <v>0</v>
      </c>
      <c r="B27" s="386">
        <f t="shared" si="4"/>
        <v>0</v>
      </c>
      <c r="C27" s="386">
        <f>'菜色資料維護'!A27</f>
        <v>0</v>
      </c>
      <c r="D27" s="386">
        <f>'菜色資料維護'!B27</f>
        <v>0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203</v>
      </c>
      <c r="J27" s="385" t="s">
        <v>204</v>
      </c>
    </row>
    <row r="28" spans="1:10" ht="15.75">
      <c r="A28" s="390">
        <f t="shared" si="5"/>
        <v>0</v>
      </c>
      <c r="B28" s="386">
        <f t="shared" si="4"/>
        <v>0</v>
      </c>
      <c r="C28" s="386">
        <f>'菜色資料維護'!A28</f>
        <v>0</v>
      </c>
      <c r="D28" s="386">
        <f>'菜色資料維護'!B28</f>
        <v>0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203</v>
      </c>
      <c r="J28" s="385" t="s">
        <v>204</v>
      </c>
    </row>
    <row r="29" spans="1:10" ht="15.75">
      <c r="A29" s="390">
        <f t="shared" si="5"/>
        <v>0</v>
      </c>
      <c r="B29" s="386">
        <f t="shared" si="4"/>
        <v>0</v>
      </c>
      <c r="C29" s="386">
        <f>'菜色資料維護'!A29</f>
        <v>0</v>
      </c>
      <c r="D29" s="386">
        <f>'菜色資料維護'!B29</f>
        <v>0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203</v>
      </c>
      <c r="J29" s="385" t="s">
        <v>204</v>
      </c>
    </row>
    <row r="30" spans="1:10" ht="15.75">
      <c r="A30" s="390">
        <f t="shared" si="5"/>
        <v>0</v>
      </c>
      <c r="B30" s="386">
        <f t="shared" si="4"/>
        <v>0</v>
      </c>
      <c r="C30" s="386">
        <f>'菜色資料維護'!A30</f>
        <v>0</v>
      </c>
      <c r="D30" s="386">
        <f>'菜色資料維護'!B30</f>
        <v>0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203</v>
      </c>
      <c r="J30" s="385" t="s">
        <v>204</v>
      </c>
    </row>
    <row r="31" spans="1:10" ht="15.75">
      <c r="A31" s="390">
        <f t="shared" si="5"/>
        <v>0</v>
      </c>
      <c r="B31" s="386">
        <f t="shared" si="4"/>
        <v>0</v>
      </c>
      <c r="C31" s="386">
        <f>'菜色資料維護'!A31</f>
        <v>0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203</v>
      </c>
      <c r="J31" s="385" t="s">
        <v>204</v>
      </c>
    </row>
    <row r="32" spans="1:10" ht="15.75">
      <c r="A32" s="390">
        <f t="shared" si="5"/>
        <v>0</v>
      </c>
      <c r="B32" s="386">
        <f t="shared" si="4"/>
        <v>0</v>
      </c>
      <c r="C32" s="386">
        <f>'菜色資料維護'!A32</f>
        <v>0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203</v>
      </c>
      <c r="J32" s="385" t="s">
        <v>204</v>
      </c>
    </row>
    <row r="33" spans="1:10" ht="15.75">
      <c r="A33" s="390">
        <f t="shared" si="5"/>
        <v>0</v>
      </c>
      <c r="B33" s="386">
        <f t="shared" si="4"/>
        <v>0</v>
      </c>
      <c r="C33" s="386">
        <f>'菜色資料維護'!A33</f>
        <v>0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203</v>
      </c>
      <c r="J33" s="385" t="s">
        <v>204</v>
      </c>
    </row>
    <row r="34" spans="1:10" ht="15.75">
      <c r="A34" s="390">
        <f t="shared" si="5"/>
        <v>0</v>
      </c>
      <c r="B34" s="386">
        <f t="shared" si="4"/>
        <v>0</v>
      </c>
      <c r="C34" s="386">
        <f>'菜色資料維護'!A34</f>
        <v>0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203</v>
      </c>
      <c r="J34" s="385" t="s">
        <v>204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203</v>
      </c>
      <c r="J35" s="385" t="s">
        <v>204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203</v>
      </c>
      <c r="J36" s="385" t="s">
        <v>204</v>
      </c>
    </row>
    <row r="37" spans="1:10" ht="15.75">
      <c r="A37" s="390">
        <f>$A$36</f>
        <v>1</v>
      </c>
      <c r="B37" s="386">
        <f t="shared" si="4"/>
        <v>0</v>
      </c>
      <c r="C37" s="386">
        <f>'菜色資料維護'!A37</f>
        <v>0</v>
      </c>
      <c r="D37" s="386">
        <f>'菜色資料維護'!B37</f>
        <v>0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203</v>
      </c>
      <c r="J37" s="385" t="s">
        <v>204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>
        <f>'菜色資料維護'!A38</f>
        <v>0</v>
      </c>
      <c r="D38" s="386">
        <f>'菜色資料維護'!B38</f>
        <v>0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203</v>
      </c>
      <c r="J38" s="385" t="s">
        <v>204</v>
      </c>
    </row>
    <row r="39" spans="1:10" ht="15.75">
      <c r="A39" s="390">
        <f t="shared" si="7"/>
        <v>1</v>
      </c>
      <c r="B39" s="386">
        <f t="shared" si="4"/>
        <v>0</v>
      </c>
      <c r="C39" s="386">
        <f>'菜色資料維護'!A39</f>
        <v>0</v>
      </c>
      <c r="D39" s="386">
        <f>'菜色資料維護'!B39</f>
        <v>0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203</v>
      </c>
      <c r="J39" s="385" t="s">
        <v>204</v>
      </c>
    </row>
    <row r="40" spans="1:10" ht="15.75">
      <c r="A40" s="390">
        <f t="shared" si="7"/>
        <v>1</v>
      </c>
      <c r="B40" s="386">
        <f t="shared" si="4"/>
        <v>0</v>
      </c>
      <c r="C40" s="386">
        <f>'菜色資料維護'!A40</f>
        <v>0</v>
      </c>
      <c r="D40" s="386">
        <f>'菜色資料維護'!B40</f>
        <v>0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203</v>
      </c>
      <c r="J40" s="385" t="s">
        <v>204</v>
      </c>
    </row>
    <row r="41" spans="1:10" ht="15.75">
      <c r="A41" s="390">
        <f t="shared" si="7"/>
        <v>1</v>
      </c>
      <c r="B41" s="386">
        <f t="shared" si="4"/>
        <v>0</v>
      </c>
      <c r="C41" s="386">
        <f>'菜色資料維護'!A41</f>
        <v>0</v>
      </c>
      <c r="D41" s="386">
        <f>'菜色資料維護'!B41</f>
        <v>0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203</v>
      </c>
      <c r="J41" s="385" t="s">
        <v>204</v>
      </c>
    </row>
    <row r="42" spans="1:10" ht="15.75">
      <c r="A42" s="390">
        <f t="shared" si="7"/>
        <v>1</v>
      </c>
      <c r="B42" s="386">
        <f t="shared" si="4"/>
        <v>0</v>
      </c>
      <c r="C42" s="386">
        <f>'菜色資料維護'!A42</f>
        <v>0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203</v>
      </c>
      <c r="J42" s="385" t="s">
        <v>204</v>
      </c>
    </row>
    <row r="43" spans="1:10" ht="15.75">
      <c r="A43" s="390">
        <f t="shared" si="7"/>
        <v>1</v>
      </c>
      <c r="B43" s="386">
        <f t="shared" si="4"/>
        <v>0</v>
      </c>
      <c r="C43" s="386">
        <f>'菜色資料維護'!A43</f>
        <v>0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203</v>
      </c>
      <c r="J43" s="385" t="s">
        <v>204</v>
      </c>
    </row>
    <row r="44" spans="1:10" ht="15.75">
      <c r="A44" s="390">
        <f t="shared" si="7"/>
        <v>1</v>
      </c>
      <c r="B44" s="386">
        <f t="shared" si="4"/>
        <v>0</v>
      </c>
      <c r="C44" s="386">
        <f>'菜色資料維護'!A44</f>
        <v>0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203</v>
      </c>
      <c r="J44" s="385" t="s">
        <v>204</v>
      </c>
    </row>
    <row r="45" spans="1:10" ht="15.75">
      <c r="A45" s="390">
        <f t="shared" si="7"/>
        <v>1</v>
      </c>
      <c r="B45" s="386">
        <f t="shared" si="4"/>
        <v>0</v>
      </c>
      <c r="C45" s="386">
        <f>'菜色資料維護'!A45</f>
        <v>0</v>
      </c>
      <c r="D45" s="386">
        <f>'菜色資料維護'!B45</f>
        <v>0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203</v>
      </c>
      <c r="J45" s="385" t="s">
        <v>204</v>
      </c>
    </row>
    <row r="46" spans="1:10" ht="15.75">
      <c r="A46" s="390">
        <f t="shared" si="7"/>
        <v>1</v>
      </c>
      <c r="B46" s="386">
        <f t="shared" si="4"/>
        <v>0</v>
      </c>
      <c r="C46" s="386">
        <f>'菜色資料維護'!A46</f>
        <v>0</v>
      </c>
      <c r="D46" s="386">
        <f>'菜色資料維護'!B46</f>
        <v>0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203</v>
      </c>
      <c r="J46" s="385" t="s">
        <v>204</v>
      </c>
    </row>
    <row r="47" spans="1:10" ht="15.75">
      <c r="A47" s="390">
        <f t="shared" si="7"/>
        <v>1</v>
      </c>
      <c r="B47" s="386">
        <f t="shared" si="4"/>
        <v>0</v>
      </c>
      <c r="C47" s="386">
        <f>'菜色資料維護'!A47</f>
        <v>0</v>
      </c>
      <c r="D47" s="386">
        <f>'菜色資料維護'!B47</f>
        <v>0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203</v>
      </c>
      <c r="J47" s="385" t="s">
        <v>204</v>
      </c>
    </row>
    <row r="48" spans="1:10" ht="15.75">
      <c r="A48" s="390">
        <f t="shared" si="7"/>
        <v>1</v>
      </c>
      <c r="B48" s="386">
        <f t="shared" si="4"/>
        <v>0</v>
      </c>
      <c r="C48" s="386">
        <f>'菜色資料維護'!A48</f>
        <v>0</v>
      </c>
      <c r="D48" s="386" t="str">
        <f>'菜色資料維護'!B48</f>
        <v>全校不用餐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203</v>
      </c>
      <c r="J48" s="385" t="s">
        <v>204</v>
      </c>
    </row>
    <row r="49" spans="1:10" ht="15.75">
      <c r="A49" s="390">
        <f t="shared" si="7"/>
        <v>1</v>
      </c>
      <c r="B49" s="386">
        <f t="shared" si="4"/>
        <v>0</v>
      </c>
      <c r="C49" s="386">
        <f>'菜色資料維護'!A49</f>
        <v>0</v>
      </c>
      <c r="D49" s="386">
        <f>'菜色資料維護'!B49</f>
        <v>0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203</v>
      </c>
      <c r="J49" s="385" t="s">
        <v>204</v>
      </c>
    </row>
    <row r="50" spans="1:10" ht="15.75">
      <c r="A50" s="390">
        <f t="shared" si="7"/>
        <v>1</v>
      </c>
      <c r="B50" s="386">
        <f t="shared" si="4"/>
        <v>0</v>
      </c>
      <c r="C50" s="386">
        <f>'菜色資料維護'!A50</f>
        <v>0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203</v>
      </c>
      <c r="J50" s="385" t="s">
        <v>204</v>
      </c>
    </row>
    <row r="51" spans="1:10" ht="15.75">
      <c r="A51" s="390">
        <f t="shared" si="7"/>
        <v>1</v>
      </c>
      <c r="B51" s="386">
        <f t="shared" si="4"/>
        <v>0</v>
      </c>
      <c r="C51" s="386">
        <f>'菜色資料維護'!A51</f>
        <v>0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203</v>
      </c>
      <c r="J51" s="385" t="s">
        <v>204</v>
      </c>
    </row>
    <row r="52" spans="1:10" ht="15.75">
      <c r="A52" s="390">
        <f t="shared" si="7"/>
        <v>1</v>
      </c>
      <c r="B52" s="386">
        <f t="shared" si="4"/>
        <v>0</v>
      </c>
      <c r="C52" s="386">
        <f>'菜色資料維護'!A52</f>
        <v>0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203</v>
      </c>
      <c r="J52" s="385" t="s">
        <v>204</v>
      </c>
    </row>
    <row r="53" spans="1:10" ht="15.75">
      <c r="A53" s="390">
        <f t="shared" si="7"/>
        <v>1</v>
      </c>
      <c r="B53" s="386">
        <f t="shared" si="4"/>
        <v>0</v>
      </c>
      <c r="C53" s="386">
        <f>'菜色資料維護'!A53</f>
        <v>0</v>
      </c>
      <c r="D53" s="386">
        <f>'菜色資料維護'!B53</f>
        <v>0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203</v>
      </c>
      <c r="J53" s="385" t="s">
        <v>204</v>
      </c>
    </row>
    <row r="54" spans="1:10" ht="15.75">
      <c r="A54" s="390">
        <f t="shared" si="7"/>
        <v>1</v>
      </c>
      <c r="B54" s="386">
        <f t="shared" si="4"/>
        <v>0</v>
      </c>
      <c r="C54" s="386">
        <f>'菜色資料維護'!A54</f>
        <v>0</v>
      </c>
      <c r="D54" s="386">
        <f>'菜色資料維護'!B54</f>
        <v>0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203</v>
      </c>
      <c r="J54" s="385" t="s">
        <v>204</v>
      </c>
    </row>
    <row r="55" spans="1:10" ht="15.75">
      <c r="A55" s="390">
        <f t="shared" si="7"/>
        <v>1</v>
      </c>
      <c r="B55" s="386">
        <f t="shared" si="4"/>
        <v>0</v>
      </c>
      <c r="C55" s="386">
        <f>'菜色資料維護'!A55</f>
        <v>0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203</v>
      </c>
      <c r="J55" s="385" t="s">
        <v>204</v>
      </c>
    </row>
    <row r="56" spans="1:10" ht="15.75">
      <c r="A56" s="390">
        <f t="shared" si="7"/>
        <v>1</v>
      </c>
      <c r="B56" s="386">
        <f t="shared" si="4"/>
        <v>0</v>
      </c>
      <c r="C56" s="386">
        <f>'菜色資料維護'!A56</f>
        <v>0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203</v>
      </c>
      <c r="J56" s="385" t="s">
        <v>204</v>
      </c>
    </row>
    <row r="57" spans="1:10" ht="15.75">
      <c r="A57" s="390">
        <f t="shared" si="7"/>
        <v>1</v>
      </c>
      <c r="B57" s="386">
        <f t="shared" si="4"/>
        <v>0</v>
      </c>
      <c r="C57" s="386">
        <f>'菜色資料維護'!A57</f>
        <v>0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203</v>
      </c>
      <c r="J57" s="385" t="s">
        <v>204</v>
      </c>
    </row>
    <row r="58" spans="1:10" ht="15.75">
      <c r="A58" s="390">
        <f t="shared" si="7"/>
        <v>1</v>
      </c>
      <c r="B58" s="386">
        <f t="shared" si="4"/>
        <v>0</v>
      </c>
      <c r="C58" s="386">
        <f>'菜色資料維護'!A58</f>
        <v>0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203</v>
      </c>
      <c r="J58" s="385" t="s">
        <v>204</v>
      </c>
    </row>
    <row r="59" spans="1:10" ht="15.75">
      <c r="A59" s="390">
        <f t="shared" si="7"/>
        <v>1</v>
      </c>
      <c r="B59" s="386">
        <f t="shared" si="4"/>
        <v>0</v>
      </c>
      <c r="C59" s="386">
        <f>'菜色資料維護'!A59</f>
        <v>0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203</v>
      </c>
      <c r="J59" s="385" t="s">
        <v>204</v>
      </c>
    </row>
    <row r="60" spans="1:10" ht="15.75">
      <c r="A60" s="390">
        <f t="shared" si="7"/>
        <v>1</v>
      </c>
      <c r="B60" s="386">
        <f t="shared" si="4"/>
        <v>0</v>
      </c>
      <c r="C60" s="386">
        <f>'菜色資料維護'!A60</f>
        <v>0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203</v>
      </c>
      <c r="J60" s="385" t="s">
        <v>204</v>
      </c>
    </row>
    <row r="61" spans="1:10" ht="15.75">
      <c r="A61" s="390">
        <f t="shared" si="7"/>
        <v>1</v>
      </c>
      <c r="B61" s="386">
        <f t="shared" si="4"/>
        <v>0</v>
      </c>
      <c r="C61" s="386">
        <f>'菜色資料維護'!A61</f>
        <v>0</v>
      </c>
      <c r="D61" s="386">
        <f>'菜色資料維護'!B61</f>
        <v>0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203</v>
      </c>
      <c r="J61" s="385" t="s">
        <v>204</v>
      </c>
    </row>
    <row r="62" spans="1:10" ht="15.75">
      <c r="A62" s="390">
        <f t="shared" si="7"/>
        <v>1</v>
      </c>
      <c r="B62" s="386">
        <f t="shared" si="4"/>
        <v>0</v>
      </c>
      <c r="C62" s="386">
        <f>'菜色資料維護'!A62</f>
        <v>0</v>
      </c>
      <c r="D62" s="386">
        <f>'菜色資料維護'!B62</f>
        <v>0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203</v>
      </c>
      <c r="J62" s="385" t="s">
        <v>204</v>
      </c>
    </row>
    <row r="63" spans="1:10" ht="15.75">
      <c r="A63" s="390">
        <f t="shared" si="7"/>
        <v>1</v>
      </c>
      <c r="B63" s="386">
        <f t="shared" si="4"/>
        <v>0</v>
      </c>
      <c r="C63" s="386">
        <f>'菜色資料維護'!A63</f>
        <v>0</v>
      </c>
      <c r="D63" s="386">
        <f>'菜色資料維護'!B63</f>
        <v>0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203</v>
      </c>
      <c r="J63" s="385" t="s">
        <v>204</v>
      </c>
    </row>
    <row r="64" spans="1:10" ht="15.75">
      <c r="A64" s="390">
        <f t="shared" si="7"/>
        <v>1</v>
      </c>
      <c r="B64" s="386">
        <f t="shared" si="4"/>
        <v>0</v>
      </c>
      <c r="C64" s="386">
        <f>'菜色資料維護'!A64</f>
        <v>0</v>
      </c>
      <c r="D64" s="386">
        <f>'菜色資料維護'!B64</f>
        <v>0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203</v>
      </c>
      <c r="J64" s="385" t="s">
        <v>204</v>
      </c>
    </row>
    <row r="65" spans="1:10" ht="15.75">
      <c r="A65" s="390">
        <f t="shared" si="7"/>
        <v>1</v>
      </c>
      <c r="B65" s="386">
        <f t="shared" si="4"/>
        <v>0</v>
      </c>
      <c r="C65" s="386">
        <f>'菜色資料維護'!A65</f>
        <v>0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203</v>
      </c>
      <c r="J65" s="385" t="s">
        <v>204</v>
      </c>
    </row>
    <row r="66" spans="1:10" ht="15.75">
      <c r="A66" s="390">
        <f t="shared" si="7"/>
        <v>1</v>
      </c>
      <c r="B66" s="386">
        <f t="shared" si="4"/>
        <v>0</v>
      </c>
      <c r="C66" s="386">
        <f>'菜色資料維護'!A66</f>
        <v>0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203</v>
      </c>
      <c r="J66" s="385" t="s">
        <v>204</v>
      </c>
    </row>
    <row r="67" spans="1:10" ht="15.75">
      <c r="A67" s="390">
        <f t="shared" si="7"/>
        <v>1</v>
      </c>
      <c r="B67" s="386">
        <f t="shared" si="4"/>
        <v>0</v>
      </c>
      <c r="C67" s="386">
        <f>'菜色資料維護'!A67</f>
        <v>0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203</v>
      </c>
      <c r="J67" s="385" t="s">
        <v>204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>
        <f>'菜色資料維護'!A68</f>
        <v>0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203</v>
      </c>
      <c r="J68" s="385" t="s">
        <v>204</v>
      </c>
    </row>
    <row r="69" spans="1:10" ht="15.75">
      <c r="A69" s="390">
        <f t="shared" si="7"/>
        <v>1</v>
      </c>
      <c r="B69" s="386">
        <f t="shared" si="10"/>
        <v>0</v>
      </c>
      <c r="C69" s="386">
        <f>'菜色資料維護'!A69</f>
        <v>0</v>
      </c>
      <c r="D69" s="386">
        <f>'菜色資料維護'!B69</f>
        <v>0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203</v>
      </c>
      <c r="J69" s="385" t="s">
        <v>204</v>
      </c>
    </row>
    <row r="70" spans="1:10" ht="15.75">
      <c r="A70" s="390">
        <f>'菜單維護'!B4</f>
        <v>2</v>
      </c>
      <c r="B70" s="386">
        <f t="shared" si="10"/>
        <v>0</v>
      </c>
      <c r="C70" s="386" t="str">
        <f>'菜色資料維護'!A70</f>
        <v>白米飯</v>
      </c>
      <c r="D70" s="386" t="str">
        <f>'菜色資料維護'!B70</f>
        <v>白米飯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203</v>
      </c>
      <c r="J70" s="385" t="s">
        <v>204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肉絲蒜苗炒飯</v>
      </c>
      <c r="D71" s="386" t="str">
        <f>'菜色資料維護'!B71</f>
        <v>肉絲 　　　　　　3Kg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203</v>
      </c>
      <c r="J71" s="385" t="s">
        <v>204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肉絲蒜苗炒飯</v>
      </c>
      <c r="D72" s="386" t="str">
        <f>'菜色資料維護'!B72</f>
        <v>高麗菜切片 　　　3Kg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203</v>
      </c>
      <c r="J72" s="385" t="s">
        <v>204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肉絲蒜苗炒飯</v>
      </c>
      <c r="D73" s="386" t="str">
        <f>'菜色資料維護'!B73</f>
        <v>洋蔥絲 　　　　　1Kg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203</v>
      </c>
      <c r="J73" s="385" t="s">
        <v>204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肉絲蒜苗炒飯</v>
      </c>
      <c r="D74" s="386" t="str">
        <f>'菜色資料維護'!B74</f>
        <v>蛋 　　　　　　　1Kg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203</v>
      </c>
      <c r="J74" s="385" t="s">
        <v>204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肉絲蒜苗炒飯</v>
      </c>
      <c r="D75" s="386" t="str">
        <f>'菜色資料維護'!B75</f>
        <v>紅蘿蔔絲 　　　0.5Kg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203</v>
      </c>
      <c r="J75" s="385" t="s">
        <v>204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肉絲蒜苗炒飯</v>
      </c>
      <c r="D76" s="386" t="str">
        <f>'菜色資料維護'!B76</f>
        <v>蒜苗切 　　　　0.3Kg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203</v>
      </c>
      <c r="J76" s="385" t="s">
        <v>204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肉絲蒜苗炒飯</v>
      </c>
      <c r="D77" s="386" t="str">
        <f>'菜色資料維護'!B77</f>
        <v>蒜末 　　　　　0.1Kg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203</v>
      </c>
      <c r="J77" s="385" t="s">
        <v>204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肉絲蒜苗炒飯</v>
      </c>
      <c r="D78" s="386">
        <f>'菜色資料維護'!B78</f>
        <v>0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203</v>
      </c>
      <c r="J78" s="385" t="s">
        <v>204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肉包</v>
      </c>
      <c r="D79" s="386" t="str">
        <f>'菜色資料維護'!B79</f>
        <v>醬爆肉包30(桂) 　89個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203</v>
      </c>
      <c r="J79" s="385" t="s">
        <v>204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肉包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203</v>
      </c>
      <c r="J80" s="385" t="s">
        <v>204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肉包</v>
      </c>
      <c r="D81" s="386" t="e">
        <f>'菜色資料維護'!B81</f>
        <v>#REF!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203</v>
      </c>
      <c r="J81" s="385" t="s">
        <v>204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肉包</v>
      </c>
      <c r="D82" s="386">
        <f>'菜色資料維護'!B82</f>
        <v>0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203</v>
      </c>
      <c r="J82" s="385" t="s">
        <v>204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肉包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203</v>
      </c>
      <c r="J83" s="385" t="s">
        <v>204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肉包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203</v>
      </c>
      <c r="J84" s="385" t="s">
        <v>204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肉包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203</v>
      </c>
      <c r="J85" s="385" t="s">
        <v>204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肉包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203</v>
      </c>
      <c r="J86" s="385" t="s">
        <v>204</v>
      </c>
    </row>
    <row r="87" spans="1:10" ht="15.7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203</v>
      </c>
      <c r="J87" s="385" t="s">
        <v>204</v>
      </c>
    </row>
    <row r="88" spans="1:10" ht="15.7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203</v>
      </c>
      <c r="J88" s="385" t="s">
        <v>204</v>
      </c>
    </row>
    <row r="89" spans="1:10" ht="15.7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203</v>
      </c>
      <c r="J89" s="385" t="s">
        <v>204</v>
      </c>
    </row>
    <row r="90" spans="1:10" ht="15.7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203</v>
      </c>
      <c r="J90" s="385" t="s">
        <v>204</v>
      </c>
    </row>
    <row r="91" spans="1:10" ht="15.7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203</v>
      </c>
      <c r="J91" s="385" t="s">
        <v>204</v>
      </c>
    </row>
    <row r="92" spans="1:10" ht="15.7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203</v>
      </c>
      <c r="J92" s="385" t="s">
        <v>204</v>
      </c>
    </row>
    <row r="93" spans="1:10" ht="15.7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203</v>
      </c>
      <c r="J93" s="385" t="s">
        <v>204</v>
      </c>
    </row>
    <row r="94" spans="1:10" ht="15.7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203</v>
      </c>
      <c r="J94" s="385" t="s">
        <v>204</v>
      </c>
    </row>
    <row r="95" spans="1:10" ht="15.75">
      <c r="A95" s="390">
        <f t="shared" si="11"/>
        <v>2</v>
      </c>
      <c r="B95" s="386">
        <f t="shared" si="10"/>
        <v>0</v>
      </c>
      <c r="C95" s="386" t="str">
        <f>'菜色資料維護'!A95</f>
        <v>紫菜蛋花湯</v>
      </c>
      <c r="D95" s="386" t="str">
        <f>'菜色資料維護'!B95</f>
        <v>蛋 　　　　　　　1Kg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203</v>
      </c>
      <c r="J95" s="385" t="s">
        <v>204</v>
      </c>
    </row>
    <row r="96" spans="1:10" ht="15.75">
      <c r="A96" s="390">
        <f t="shared" si="11"/>
        <v>2</v>
      </c>
      <c r="B96" s="386">
        <f t="shared" si="10"/>
        <v>0</v>
      </c>
      <c r="C96" s="386" t="str">
        <f>'菜色資料維護'!A96</f>
        <v>紫菜蛋花湯</v>
      </c>
      <c r="D96" s="386" t="str">
        <f>'菜色資料維護'!B96</f>
        <v>大骨-溫 　　　　0.5Kg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203</v>
      </c>
      <c r="J96" s="385" t="s">
        <v>204</v>
      </c>
    </row>
    <row r="97" spans="1:10" ht="15.75">
      <c r="A97" s="390">
        <f t="shared" si="11"/>
        <v>2</v>
      </c>
      <c r="B97" s="386">
        <f t="shared" si="10"/>
        <v>0</v>
      </c>
      <c r="C97" s="386" t="str">
        <f>'菜色資料維護'!A97</f>
        <v>紫菜蛋花湯</v>
      </c>
      <c r="D97" s="386" t="str">
        <f>'菜色資料維護'!B97</f>
        <v>青蔥珠 　　　　0.1Kg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203</v>
      </c>
      <c r="J97" s="385" t="s">
        <v>204</v>
      </c>
    </row>
    <row r="98" spans="1:10" ht="15.75">
      <c r="A98" s="390">
        <f t="shared" si="11"/>
        <v>2</v>
      </c>
      <c r="B98" s="386">
        <f t="shared" si="10"/>
        <v>0</v>
      </c>
      <c r="C98" s="386" t="str">
        <f>'菜色資料維護'!A98</f>
        <v>紫菜蛋花湯</v>
      </c>
      <c r="D98" s="386" t="str">
        <f>'菜色資料維護'!B98</f>
        <v>紫菜片 　　　　0.1Kg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203</v>
      </c>
      <c r="J98" s="385" t="s">
        <v>204</v>
      </c>
    </row>
    <row r="99" spans="1:10" ht="15.75">
      <c r="A99" s="390">
        <f t="shared" si="11"/>
        <v>2</v>
      </c>
      <c r="B99" s="386">
        <f t="shared" si="10"/>
        <v>0</v>
      </c>
      <c r="C99" s="386" t="str">
        <f>'菜色資料維護'!A99</f>
        <v>紫菜蛋花湯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203</v>
      </c>
      <c r="J99" s="385" t="s">
        <v>204</v>
      </c>
    </row>
    <row r="100" spans="1:10" ht="15.75">
      <c r="A100" s="390">
        <f t="shared" si="11"/>
        <v>2</v>
      </c>
      <c r="B100" s="386">
        <f t="shared" si="10"/>
        <v>0</v>
      </c>
      <c r="C100" s="386" t="str">
        <f>'菜色資料維護'!A100</f>
        <v>紫菜蛋花湯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203</v>
      </c>
      <c r="J100" s="385" t="s">
        <v>204</v>
      </c>
    </row>
    <row r="101" spans="1:10" ht="15.75">
      <c r="A101" s="390">
        <f t="shared" si="11"/>
        <v>2</v>
      </c>
      <c r="B101" s="386">
        <f t="shared" si="10"/>
        <v>0</v>
      </c>
      <c r="C101" s="386" t="str">
        <f>'菜色資料維護'!A101</f>
        <v>紫菜蛋花湯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203</v>
      </c>
      <c r="J101" s="385" t="s">
        <v>204</v>
      </c>
    </row>
    <row r="102" spans="1:10" ht="15.75">
      <c r="A102" s="390">
        <f t="shared" si="11"/>
        <v>2</v>
      </c>
      <c r="B102" s="386">
        <f t="shared" si="10"/>
        <v>0</v>
      </c>
      <c r="C102" s="386" t="str">
        <f>'菜色資料維護'!A102</f>
        <v>紫菜蛋花湯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203</v>
      </c>
      <c r="J102" s="385" t="s">
        <v>204</v>
      </c>
    </row>
    <row r="103" spans="1:10" ht="15.7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203</v>
      </c>
      <c r="J103" s="385" t="s">
        <v>204</v>
      </c>
    </row>
    <row r="104" spans="1:10" ht="15.75">
      <c r="A104" s="390">
        <f>'菜單維護'!B5</f>
        <v>3</v>
      </c>
      <c r="B104" s="386">
        <f t="shared" si="10"/>
        <v>0</v>
      </c>
      <c r="C104" s="386" t="str">
        <f>'菜色資料維護'!A104</f>
        <v>五穀飯</v>
      </c>
      <c r="D104" s="386" t="str">
        <f>'菜色資料維護'!B104</f>
        <v>五穀飯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203</v>
      </c>
      <c r="J104" s="385" t="s">
        <v>204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香酥鯖魚</v>
      </c>
      <c r="D105" s="386" t="str">
        <f>'菜色資料維護'!B105</f>
        <v>鯖魚片1/2 　　　89片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203</v>
      </c>
      <c r="J105" s="385" t="s">
        <v>204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香酥鯖魚</v>
      </c>
      <c r="D106" s="386">
        <f>'菜色資料維護'!B106</f>
        <v>0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203</v>
      </c>
      <c r="J106" s="385" t="s">
        <v>204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香酥鯖魚</v>
      </c>
      <c r="D107" s="386">
        <f>'菜色資料維護'!B107</f>
        <v>0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203</v>
      </c>
      <c r="J107" s="385" t="s">
        <v>204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香酥鯖魚</v>
      </c>
      <c r="D108" s="386">
        <f>'菜色資料維護'!B108</f>
        <v>0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203</v>
      </c>
      <c r="J108" s="385" t="s">
        <v>204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香酥鯖魚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203</v>
      </c>
      <c r="J109" s="385" t="s">
        <v>204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香酥鯖魚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203</v>
      </c>
      <c r="J110" s="385" t="s">
        <v>204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香酥鯖魚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203</v>
      </c>
      <c r="J111" s="385" t="s">
        <v>204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香酥鯖魚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203</v>
      </c>
      <c r="J112" s="385" t="s">
        <v>204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哨子豆腐</v>
      </c>
      <c r="D113" s="386" t="str">
        <f>'菜色資料維護'!B113</f>
        <v>粗豆腐切丁4.5k(封口) 2板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203</v>
      </c>
      <c r="J113" s="385" t="s">
        <v>204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哨子豆腐</v>
      </c>
      <c r="D114" s="386" t="str">
        <f>'菜色資料維護'!B114</f>
        <v>絞肉 　　　　　0.5Kg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203</v>
      </c>
      <c r="J114" s="385" t="s">
        <v>204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哨子豆腐</v>
      </c>
      <c r="D115" s="386" t="str">
        <f>'菜色資料維護'!B115</f>
        <v>油蔥酥 　　　　0.1Kg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203</v>
      </c>
      <c r="J115" s="385" t="s">
        <v>204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哨子豆腐</v>
      </c>
      <c r="D116" s="386" t="str">
        <f>'菜色資料維護'!B116</f>
        <v>青蔥珠 　　　　0.1Kg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203</v>
      </c>
      <c r="J116" s="385" t="s">
        <v>204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哨子豆腐</v>
      </c>
      <c r="D117" s="386">
        <f>'菜色資料維護'!B117</f>
        <v>0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203</v>
      </c>
      <c r="J117" s="385" t="s">
        <v>204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哨子豆腐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203</v>
      </c>
      <c r="J118" s="385" t="s">
        <v>204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哨子豆腐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203</v>
      </c>
      <c r="J119" s="385" t="s">
        <v>204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哨子豆腐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203</v>
      </c>
      <c r="J120" s="385" t="s">
        <v>204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木須芽菜</v>
      </c>
      <c r="D121" s="386" t="str">
        <f>'菜色資料維護'!B121</f>
        <v>豆芽菜 　　　　　6Kg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203</v>
      </c>
      <c r="J121" s="385" t="s">
        <v>204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木須芽菜</v>
      </c>
      <c r="D122" s="386" t="str">
        <f>'菜色資料維護'!B122</f>
        <v>木耳絲 　　　　0.5Kg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203</v>
      </c>
      <c r="J122" s="385" t="s">
        <v>204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木須芽菜</v>
      </c>
      <c r="D123" s="386" t="str">
        <f>'菜色資料維護'!B123</f>
        <v>蒜末 　　　　　0.1Kg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203</v>
      </c>
      <c r="J123" s="385" t="s">
        <v>204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木須芽菜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203</v>
      </c>
      <c r="J124" s="385" t="s">
        <v>204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木須芽菜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203</v>
      </c>
      <c r="J125" s="385" t="s">
        <v>204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木須芽菜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203</v>
      </c>
      <c r="J126" s="385" t="s">
        <v>204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木須芽菜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203</v>
      </c>
      <c r="J127" s="385" t="s">
        <v>204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木須芽菜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203</v>
      </c>
      <c r="J128" s="385" t="s">
        <v>204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榨菜肉絲湯</v>
      </c>
      <c r="D129" s="386" t="str">
        <f>'菜色資料維護'!B129</f>
        <v>榨菜絲 　　　　1.5Kg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203</v>
      </c>
      <c r="J129" s="385" t="s">
        <v>204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榨菜肉絲湯</v>
      </c>
      <c r="D130" s="386" t="str">
        <f>'菜色資料維護'!B130</f>
        <v>肉絲-溫 　　　　0.6Kg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203</v>
      </c>
      <c r="J130" s="385" t="s">
        <v>204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榨菜肉絲湯</v>
      </c>
      <c r="D131" s="386" t="str">
        <f>'菜色資料維護'!B131</f>
        <v>青蔥珠 　　　　0.1Kg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203</v>
      </c>
      <c r="J131" s="385" t="s">
        <v>204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榨菜肉絲湯</v>
      </c>
      <c r="D132" s="386">
        <f>'菜色資料維護'!B132</f>
        <v>0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203</v>
      </c>
      <c r="J132" s="385" t="s">
        <v>204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榨菜肉絲湯</v>
      </c>
      <c r="D133" s="386" t="str">
        <f>'菜色資料維護'!B133</f>
        <v>提早送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203</v>
      </c>
      <c r="J133" s="385" t="s">
        <v>204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榨菜肉絲湯</v>
      </c>
      <c r="D134" s="386" t="str">
        <f>'菜色資料維護'!B134</f>
        <v>小薏仁 　　　　1.5Kg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203</v>
      </c>
      <c r="J134" s="385" t="s">
        <v>204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榨菜肉絲湯</v>
      </c>
      <c r="D135" s="386" t="str">
        <f>'菜色資料維護'!B135</f>
        <v>綠豆 　　　　　1.5Kg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203</v>
      </c>
      <c r="J135" s="385" t="s">
        <v>204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榨菜肉絲湯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203</v>
      </c>
      <c r="J136" s="385" t="s">
        <v>204</v>
      </c>
    </row>
    <row r="137" spans="1:10" ht="15.75">
      <c r="A137" s="390">
        <f t="shared" si="13"/>
        <v>3</v>
      </c>
      <c r="B137" s="386">
        <f t="shared" si="16"/>
        <v>0</v>
      </c>
      <c r="C137" s="386" t="str">
        <f>'菜色資料維護'!A137</f>
        <v>水果</v>
      </c>
      <c r="D137" s="386" t="str">
        <f>'菜色資料維護'!B137</f>
        <v>水果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203</v>
      </c>
      <c r="J137" s="385" t="s">
        <v>204</v>
      </c>
    </row>
    <row r="138" spans="1:10" ht="15.75">
      <c r="A138" s="390">
        <f>'菜單維護'!B6</f>
        <v>4</v>
      </c>
      <c r="B138" s="386">
        <f t="shared" si="16"/>
        <v>0</v>
      </c>
      <c r="C138" s="386" t="str">
        <f>'菜色資料維護'!A138</f>
        <v>白米飯</v>
      </c>
      <c r="D138" s="386" t="str">
        <f>'菜色資料維護'!B138</f>
        <v>白米飯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203</v>
      </c>
      <c r="J138" s="385" t="s">
        <v>204</v>
      </c>
    </row>
    <row r="139" spans="1:10" ht="15.75">
      <c r="A139" s="390">
        <f>$A$138</f>
        <v>4</v>
      </c>
      <c r="B139" s="386">
        <f t="shared" si="16"/>
        <v>0</v>
      </c>
      <c r="C139" s="386" t="str">
        <f>'菜色資料維護'!A139</f>
        <v>八寶肉醬</v>
      </c>
      <c r="D139" s="386" t="str">
        <f>'菜色資料維護'!B139</f>
        <v>白蘿蔔小丁 　　　2Kg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203</v>
      </c>
      <c r="J139" s="385" t="s">
        <v>204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八寶肉醬</v>
      </c>
      <c r="D140" s="386" t="str">
        <f>'菜色資料維護'!B140</f>
        <v>豆干丁 　　　　　2Kg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203</v>
      </c>
      <c r="J140" s="385" t="s">
        <v>204</v>
      </c>
    </row>
    <row r="141" spans="1:10" ht="15.75">
      <c r="A141" s="390">
        <f t="shared" si="17"/>
        <v>4</v>
      </c>
      <c r="B141" s="386">
        <f t="shared" si="16"/>
        <v>0</v>
      </c>
      <c r="C141" s="386" t="str">
        <f>'菜色資料維護'!A141</f>
        <v>八寶肉醬</v>
      </c>
      <c r="D141" s="386" t="str">
        <f>'菜色資料維護'!B141</f>
        <v>絞肉 　　　　　　2Kg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203</v>
      </c>
      <c r="J141" s="385" t="s">
        <v>204</v>
      </c>
    </row>
    <row r="142" spans="1:10" ht="15.75">
      <c r="A142" s="390">
        <f t="shared" si="17"/>
        <v>4</v>
      </c>
      <c r="B142" s="386">
        <f t="shared" si="16"/>
        <v>0</v>
      </c>
      <c r="C142" s="386" t="str">
        <f>'菜色資料維護'!A142</f>
        <v>八寶肉醬</v>
      </c>
      <c r="D142" s="386" t="str">
        <f>'菜色資料維護'!B142</f>
        <v>鮮筍丁 　　　　　1Kg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203</v>
      </c>
      <c r="J142" s="385" t="s">
        <v>204</v>
      </c>
    </row>
    <row r="143" spans="1:10" ht="15.75">
      <c r="A143" s="390">
        <f t="shared" si="17"/>
        <v>4</v>
      </c>
      <c r="B143" s="386">
        <f t="shared" si="16"/>
        <v>0</v>
      </c>
      <c r="C143" s="386" t="str">
        <f>'菜色資料維護'!A143</f>
        <v>八寶肉醬</v>
      </c>
      <c r="D143" s="386" t="str">
        <f>'菜色資料維護'!B143</f>
        <v>紅蘿蔔小丁 　　0.5Kg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203</v>
      </c>
      <c r="J143" s="385" t="s">
        <v>204</v>
      </c>
    </row>
    <row r="144" spans="1:10" ht="15.75">
      <c r="A144" s="390">
        <f t="shared" si="17"/>
        <v>4</v>
      </c>
      <c r="B144" s="386">
        <f t="shared" si="16"/>
        <v>0</v>
      </c>
      <c r="C144" s="386" t="str">
        <f>'菜色資料維護'!A144</f>
        <v>八寶肉醬</v>
      </c>
      <c r="D144" s="386" t="str">
        <f>'菜色資料維護'!B144</f>
        <v>油蔥酥 　　　　0.2Kg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203</v>
      </c>
      <c r="J144" s="385" t="s">
        <v>204</v>
      </c>
    </row>
    <row r="145" spans="1:10" ht="15.75">
      <c r="A145" s="390">
        <f t="shared" si="17"/>
        <v>4</v>
      </c>
      <c r="B145" s="386">
        <f t="shared" si="16"/>
        <v>0</v>
      </c>
      <c r="C145" s="386" t="str">
        <f>'菜色資料維護'!A145</f>
        <v>八寶肉醬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203</v>
      </c>
      <c r="J145" s="385" t="s">
        <v>204</v>
      </c>
    </row>
    <row r="146" spans="1:10" ht="15.75">
      <c r="A146" s="390">
        <f t="shared" si="17"/>
        <v>4</v>
      </c>
      <c r="B146" s="386">
        <f t="shared" si="16"/>
        <v>0</v>
      </c>
      <c r="C146" s="386" t="str">
        <f>'菜色資料維護'!A146</f>
        <v>八寶肉醬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203</v>
      </c>
      <c r="J146" s="385" t="s">
        <v>204</v>
      </c>
    </row>
    <row r="147" spans="1:10" ht="15.75">
      <c r="A147" s="390">
        <f t="shared" si="17"/>
        <v>4</v>
      </c>
      <c r="B147" s="386">
        <f t="shared" si="16"/>
        <v>0</v>
      </c>
      <c r="C147" s="386" t="str">
        <f>'菜色資料維護'!A147</f>
        <v>紅蘿蔔炒蛋</v>
      </c>
      <c r="D147" s="386" t="str">
        <f>'菜色資料維護'!B147</f>
        <v>蛋 　　　　　　　4Kg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203</v>
      </c>
      <c r="J147" s="385" t="s">
        <v>204</v>
      </c>
    </row>
    <row r="148" spans="1:10" ht="15.75">
      <c r="A148" s="390">
        <f t="shared" si="17"/>
        <v>4</v>
      </c>
      <c r="B148" s="386">
        <f t="shared" si="16"/>
        <v>0</v>
      </c>
      <c r="C148" s="386" t="str">
        <f>'菜色資料維護'!A148</f>
        <v>紅蘿蔔炒蛋</v>
      </c>
      <c r="D148" s="386" t="str">
        <f>'菜色資料維護'!B148</f>
        <v>紅蘿蔔絲 　　　3.5Kg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203</v>
      </c>
      <c r="J148" s="385" t="s">
        <v>204</v>
      </c>
    </row>
    <row r="149" spans="1:10" ht="15.75">
      <c r="A149" s="390">
        <f t="shared" si="17"/>
        <v>4</v>
      </c>
      <c r="B149" s="386">
        <f t="shared" si="16"/>
        <v>0</v>
      </c>
      <c r="C149" s="386" t="str">
        <f>'菜色資料維護'!A149</f>
        <v>紅蘿蔔炒蛋</v>
      </c>
      <c r="D149" s="386">
        <f>'菜色資料維護'!B149</f>
        <v>0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203</v>
      </c>
      <c r="J149" s="385" t="s">
        <v>204</v>
      </c>
    </row>
    <row r="150" spans="1:10" ht="15.75">
      <c r="A150" s="390">
        <f t="shared" si="17"/>
        <v>4</v>
      </c>
      <c r="B150" s="386">
        <f t="shared" si="16"/>
        <v>0</v>
      </c>
      <c r="C150" s="386" t="str">
        <f>'菜色資料維護'!A150</f>
        <v>紅蘿蔔炒蛋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203</v>
      </c>
      <c r="J150" s="385" t="s">
        <v>204</v>
      </c>
    </row>
    <row r="151" spans="1:10" ht="15.75">
      <c r="A151" s="390">
        <f t="shared" si="17"/>
        <v>4</v>
      </c>
      <c r="B151" s="386">
        <f t="shared" si="16"/>
        <v>0</v>
      </c>
      <c r="C151" s="386" t="str">
        <f>'菜色資料維護'!A151</f>
        <v>紅蘿蔔炒蛋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203</v>
      </c>
      <c r="J151" s="385" t="s">
        <v>204</v>
      </c>
    </row>
    <row r="152" spans="1:10" ht="15.75">
      <c r="A152" s="390">
        <f t="shared" si="17"/>
        <v>4</v>
      </c>
      <c r="B152" s="386">
        <f t="shared" si="16"/>
        <v>0</v>
      </c>
      <c r="C152" s="386" t="str">
        <f>'菜色資料維護'!A152</f>
        <v>紅蘿蔔炒蛋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203</v>
      </c>
      <c r="J152" s="385" t="s">
        <v>204</v>
      </c>
    </row>
    <row r="153" spans="1:10" ht="15.75">
      <c r="A153" s="390">
        <f t="shared" si="17"/>
        <v>4</v>
      </c>
      <c r="B153" s="386">
        <f t="shared" si="16"/>
        <v>0</v>
      </c>
      <c r="C153" s="386" t="str">
        <f>'菜色資料維護'!A153</f>
        <v>紅蘿蔔炒蛋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203</v>
      </c>
      <c r="J153" s="385" t="s">
        <v>204</v>
      </c>
    </row>
    <row r="154" spans="1:10" ht="15.75">
      <c r="A154" s="390">
        <f t="shared" si="17"/>
        <v>4</v>
      </c>
      <c r="B154" s="386">
        <f t="shared" si="16"/>
        <v>0</v>
      </c>
      <c r="C154" s="386" t="str">
        <f>'菜色資料維護'!A154</f>
        <v>紅蘿蔔炒蛋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203</v>
      </c>
      <c r="J154" s="385" t="s">
        <v>204</v>
      </c>
    </row>
    <row r="155" spans="1:10" ht="15.75">
      <c r="A155" s="390">
        <f t="shared" si="17"/>
        <v>4</v>
      </c>
      <c r="B155" s="386">
        <f t="shared" si="16"/>
        <v>0</v>
      </c>
      <c r="C155" s="386" t="str">
        <f>'菜色資料維護'!A155</f>
        <v>鮮炒高麗菜</v>
      </c>
      <c r="D155" s="386" t="str">
        <f>'菜色資料維護'!B155</f>
        <v>高麗菜切 　　　　7Kg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203</v>
      </c>
      <c r="J155" s="385" t="s">
        <v>204</v>
      </c>
    </row>
    <row r="156" spans="1:10" ht="15.75">
      <c r="A156" s="390">
        <f t="shared" si="17"/>
        <v>4</v>
      </c>
      <c r="B156" s="386">
        <f t="shared" si="16"/>
        <v>0</v>
      </c>
      <c r="C156" s="386" t="str">
        <f>'菜色資料維護'!A156</f>
        <v>鮮炒高麗菜</v>
      </c>
      <c r="D156" s="386" t="str">
        <f>'菜色資料維護'!B156</f>
        <v>蒜末 　　　　　0.1Kg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203</v>
      </c>
      <c r="J156" s="385" t="s">
        <v>204</v>
      </c>
    </row>
    <row r="157" spans="1:10" ht="15.75">
      <c r="A157" s="390">
        <f t="shared" si="17"/>
        <v>4</v>
      </c>
      <c r="B157" s="386">
        <f t="shared" si="16"/>
        <v>0</v>
      </c>
      <c r="C157" s="386" t="str">
        <f>'菜色資料維護'!A157</f>
        <v>鮮炒高麗菜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203</v>
      </c>
      <c r="J157" s="385" t="s">
        <v>204</v>
      </c>
    </row>
    <row r="158" spans="1:10" ht="15.75">
      <c r="A158" s="390">
        <f t="shared" si="17"/>
        <v>4</v>
      </c>
      <c r="B158" s="386">
        <f t="shared" si="16"/>
        <v>0</v>
      </c>
      <c r="C158" s="386" t="str">
        <f>'菜色資料維護'!A158</f>
        <v>鮮炒高麗菜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203</v>
      </c>
      <c r="J158" s="385" t="s">
        <v>204</v>
      </c>
    </row>
    <row r="159" spans="1:10" ht="15.75">
      <c r="A159" s="390">
        <f t="shared" si="17"/>
        <v>4</v>
      </c>
      <c r="B159" s="386">
        <f t="shared" si="16"/>
        <v>0</v>
      </c>
      <c r="C159" s="386" t="str">
        <f>'菜色資料維護'!A159</f>
        <v>鮮炒高麗菜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203</v>
      </c>
      <c r="J159" s="385" t="s">
        <v>204</v>
      </c>
    </row>
    <row r="160" spans="1:10" ht="15.75">
      <c r="A160" s="390">
        <f t="shared" si="17"/>
        <v>4</v>
      </c>
      <c r="B160" s="386">
        <f t="shared" si="16"/>
        <v>0</v>
      </c>
      <c r="C160" s="386" t="str">
        <f>'菜色資料維護'!A160</f>
        <v>鮮炒高麗菜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203</v>
      </c>
      <c r="J160" s="385" t="s">
        <v>204</v>
      </c>
    </row>
    <row r="161" spans="1:10" ht="15.75">
      <c r="A161" s="390">
        <f t="shared" si="17"/>
        <v>4</v>
      </c>
      <c r="B161" s="386">
        <f t="shared" si="16"/>
        <v>0</v>
      </c>
      <c r="C161" s="386" t="str">
        <f>'菜色資料維護'!A161</f>
        <v>鮮炒高麗菜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203</v>
      </c>
      <c r="J161" s="385" t="s">
        <v>204</v>
      </c>
    </row>
    <row r="162" spans="1:10" ht="15.75">
      <c r="A162" s="390">
        <f t="shared" si="17"/>
        <v>4</v>
      </c>
      <c r="B162" s="386">
        <f t="shared" si="16"/>
        <v>0</v>
      </c>
      <c r="C162" s="386" t="str">
        <f>'菜色資料維護'!A162</f>
        <v>鮮炒高麗菜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203</v>
      </c>
      <c r="J162" s="385" t="s">
        <v>204</v>
      </c>
    </row>
    <row r="163" spans="1:10" ht="15.75">
      <c r="A163" s="390">
        <f t="shared" si="17"/>
        <v>4</v>
      </c>
      <c r="B163" s="386">
        <f t="shared" si="16"/>
        <v>0</v>
      </c>
      <c r="C163" s="386" t="str">
        <f>'菜色資料維護'!A163</f>
        <v>綠豆薏仁湯</v>
      </c>
      <c r="D163" s="386" t="str">
        <f>'菜色資料維護'!B163</f>
        <v>小薏仁 　　　　已送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203</v>
      </c>
      <c r="J163" s="385" t="s">
        <v>204</v>
      </c>
    </row>
    <row r="164" spans="1:10" ht="15.75">
      <c r="A164" s="390">
        <f t="shared" si="17"/>
        <v>4</v>
      </c>
      <c r="B164" s="386">
        <f t="shared" si="16"/>
        <v>0</v>
      </c>
      <c r="C164" s="386" t="str">
        <f>'菜色資料維護'!A164</f>
        <v>綠豆薏仁湯</v>
      </c>
      <c r="D164" s="386" t="str">
        <f>'菜色資料維護'!B164</f>
        <v>綠豆 　　　　　已送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203</v>
      </c>
      <c r="J164" s="385" t="s">
        <v>204</v>
      </c>
    </row>
    <row r="165" spans="1:10" ht="15.75">
      <c r="A165" s="390">
        <f t="shared" si="17"/>
        <v>4</v>
      </c>
      <c r="B165" s="386">
        <f t="shared" si="16"/>
        <v>0</v>
      </c>
      <c r="C165" s="386" t="str">
        <f>'菜色資料維護'!A165</f>
        <v>綠豆薏仁湯</v>
      </c>
      <c r="D165" s="386">
        <f>'菜色資料維護'!B165</f>
        <v>0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203</v>
      </c>
      <c r="J165" s="385" t="s">
        <v>204</v>
      </c>
    </row>
    <row r="166" spans="1:10" ht="15.75">
      <c r="A166" s="390">
        <f t="shared" si="17"/>
        <v>4</v>
      </c>
      <c r="B166" s="386">
        <f t="shared" si="16"/>
        <v>0</v>
      </c>
      <c r="C166" s="386" t="str">
        <f>'菜色資料維護'!A166</f>
        <v>綠豆薏仁湯</v>
      </c>
      <c r="D166" s="386">
        <f>'菜色資料維護'!B166</f>
        <v>0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203</v>
      </c>
      <c r="J166" s="385" t="s">
        <v>204</v>
      </c>
    </row>
    <row r="167" spans="1:10" ht="15.75">
      <c r="A167" s="390">
        <f t="shared" si="17"/>
        <v>4</v>
      </c>
      <c r="B167" s="386">
        <f t="shared" si="16"/>
        <v>0</v>
      </c>
      <c r="C167" s="386" t="str">
        <f>'菜色資料維護'!A167</f>
        <v>綠豆薏仁湯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203</v>
      </c>
      <c r="J167" s="385" t="s">
        <v>204</v>
      </c>
    </row>
    <row r="168" spans="1:10" ht="15.75">
      <c r="A168" s="390">
        <f t="shared" si="17"/>
        <v>4</v>
      </c>
      <c r="B168" s="386">
        <f t="shared" si="16"/>
        <v>0</v>
      </c>
      <c r="C168" s="386" t="str">
        <f>'菜色資料維護'!A168</f>
        <v>綠豆薏仁湯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203</v>
      </c>
      <c r="J168" s="385" t="s">
        <v>204</v>
      </c>
    </row>
    <row r="169" spans="1:10" ht="15.75">
      <c r="A169" s="390">
        <f t="shared" si="17"/>
        <v>4</v>
      </c>
      <c r="B169" s="386">
        <f t="shared" si="16"/>
        <v>0</v>
      </c>
      <c r="C169" s="386" t="str">
        <f>'菜色資料維護'!A169</f>
        <v>綠豆薏仁湯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203</v>
      </c>
      <c r="J169" s="385" t="s">
        <v>204</v>
      </c>
    </row>
    <row r="170" spans="1:10" ht="15.75">
      <c r="A170" s="390">
        <f t="shared" si="17"/>
        <v>4</v>
      </c>
      <c r="B170" s="386">
        <f t="shared" si="16"/>
        <v>0</v>
      </c>
      <c r="C170" s="386" t="str">
        <f>'菜色資料維護'!A170</f>
        <v>綠豆薏仁湯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203</v>
      </c>
      <c r="J170" s="385" t="s">
        <v>204</v>
      </c>
    </row>
    <row r="171" spans="1:10" ht="15.7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203</v>
      </c>
      <c r="J171" s="385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1" t="str">
        <f>SUBSTITUTE('三菜'!B1,"食譜設計","意見調查表")</f>
        <v>嘉義縣北美國小 103學年度第2學期第9週午餐意見調查表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2:14" ht="16.5">
      <c r="B3" s="405" t="s">
        <v>23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2:14" ht="16.5">
      <c r="B4" s="406" t="s">
        <v>0</v>
      </c>
      <c r="C4" s="406" t="s">
        <v>1</v>
      </c>
      <c r="D4" s="406" t="s">
        <v>15</v>
      </c>
      <c r="E4" s="410" t="s">
        <v>24</v>
      </c>
      <c r="F4" s="410"/>
      <c r="G4" s="410"/>
      <c r="H4" s="410" t="s">
        <v>16</v>
      </c>
      <c r="I4" s="410"/>
      <c r="J4" s="410"/>
      <c r="K4" s="410" t="s">
        <v>25</v>
      </c>
      <c r="L4" s="410"/>
      <c r="M4" s="410"/>
      <c r="N4" s="407" t="s">
        <v>26</v>
      </c>
    </row>
    <row r="5" spans="2:14" ht="16.5">
      <c r="B5" s="406"/>
      <c r="C5" s="406"/>
      <c r="D5" s="406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08"/>
    </row>
    <row r="6" spans="2:14" ht="16.5">
      <c r="B6" s="34">
        <f>IF('三菜'!B4&lt;&gt;"",'三菜'!B4,"")</f>
      </c>
      <c r="C6" s="409">
        <f>RIGHT(IF('三菜'!B8&lt;&gt;"",'三菜'!B8,""),1)</f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12"/>
    </row>
    <row r="7" spans="2:14" ht="16.5">
      <c r="B7" s="36" t="s">
        <v>6</v>
      </c>
      <c r="C7" s="417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413"/>
    </row>
    <row r="8" spans="2:14" ht="16.5">
      <c r="B8" s="36">
        <f>IF('三菜'!B6&lt;&gt;"",'三菜'!B6,"")</f>
      </c>
      <c r="C8" s="417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413"/>
    </row>
    <row r="9" spans="2:14" ht="16.5">
      <c r="B9" s="36" t="s">
        <v>7</v>
      </c>
      <c r="C9" s="417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413"/>
    </row>
    <row r="10" spans="2:14" ht="16.5">
      <c r="B10" s="37"/>
      <c r="C10" s="417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413"/>
    </row>
    <row r="11" spans="2:14" ht="17.25" thickBot="1">
      <c r="B11" s="38"/>
      <c r="C11" s="416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14"/>
    </row>
    <row r="12" spans="2:14" ht="16.5" customHeight="1">
      <c r="B12" s="40">
        <f>IF('三菜'!B13&lt;&gt;"",'三菜'!B13,"")</f>
        <v>4</v>
      </c>
      <c r="C12" s="433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15"/>
    </row>
    <row r="13" spans="2:14" ht="16.5">
      <c r="B13" s="36" t="s">
        <v>6</v>
      </c>
      <c r="C13" s="417"/>
      <c r="D13" s="35">
        <f>IF('三菜'!E13&gt;"",'三菜'!E13,"")</f>
      </c>
      <c r="E13" s="35"/>
      <c r="F13" s="35"/>
      <c r="G13" s="35"/>
      <c r="H13" s="35"/>
      <c r="I13" s="35"/>
      <c r="J13" s="35"/>
      <c r="K13" s="35"/>
      <c r="L13" s="35"/>
      <c r="M13" s="35"/>
      <c r="N13" s="413"/>
    </row>
    <row r="14" spans="2:14" ht="16.5">
      <c r="B14" s="36">
        <f>IF('三菜'!B15&lt;&gt;"",'三菜'!B15,"")</f>
        <v>7</v>
      </c>
      <c r="C14" s="417"/>
      <c r="D14" s="35">
        <f>IF('三菜'!F13&gt;"",'三菜'!F13,"")</f>
      </c>
      <c r="E14" s="35"/>
      <c r="F14" s="35"/>
      <c r="G14" s="35"/>
      <c r="H14" s="35"/>
      <c r="I14" s="35"/>
      <c r="J14" s="35"/>
      <c r="K14" s="35"/>
      <c r="L14" s="35"/>
      <c r="M14" s="35"/>
      <c r="N14" s="413"/>
    </row>
    <row r="15" spans="2:14" ht="16.5">
      <c r="B15" s="36" t="s">
        <v>7</v>
      </c>
      <c r="C15" s="417"/>
      <c r="D15" s="35">
        <f>IF('三菜'!G13&gt;"",'三菜'!G13,"")</f>
      </c>
      <c r="E15" s="35"/>
      <c r="F15" s="35"/>
      <c r="G15" s="35"/>
      <c r="H15" s="35"/>
      <c r="I15" s="35"/>
      <c r="J15" s="35"/>
      <c r="K15" s="35"/>
      <c r="L15" s="35"/>
      <c r="M15" s="35"/>
      <c r="N15" s="413"/>
    </row>
    <row r="16" spans="2:14" ht="16.5">
      <c r="B16" s="37"/>
      <c r="C16" s="417"/>
      <c r="D16" s="35">
        <f>IF('三菜'!H13&gt;"",'三菜'!H13,"")</f>
      </c>
      <c r="E16" s="35"/>
      <c r="F16" s="35"/>
      <c r="G16" s="35"/>
      <c r="H16" s="35"/>
      <c r="I16" s="35"/>
      <c r="J16" s="35"/>
      <c r="K16" s="35"/>
      <c r="L16" s="35"/>
      <c r="M16" s="35"/>
      <c r="N16" s="413"/>
    </row>
    <row r="17" spans="2:14" ht="17.25" thickBot="1">
      <c r="B17" s="38"/>
      <c r="C17" s="416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414"/>
    </row>
    <row r="18" spans="2:14" ht="16.5">
      <c r="B18" s="36">
        <f>IF('三菜'!B22&lt;&gt;"",'三菜'!B22,"")</f>
        <v>4</v>
      </c>
      <c r="C18" s="433" t="str">
        <f>RIGHT(IF('三菜'!B26&lt;&gt;"",'三菜'!B26,""),1)</f>
        <v>三</v>
      </c>
      <c r="D18" s="41" t="str">
        <f>IF('三菜'!D22&gt;"",'三菜'!D22,"")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413"/>
    </row>
    <row r="19" spans="2:14" ht="16.5">
      <c r="B19" s="36" t="s">
        <v>6</v>
      </c>
      <c r="C19" s="417"/>
      <c r="D19" s="35" t="str">
        <f>IF('三菜'!E22&gt;"",'三菜'!E22,"")</f>
        <v>肉絲蒜苗炒飯</v>
      </c>
      <c r="E19" s="35"/>
      <c r="F19" s="35"/>
      <c r="G19" s="35"/>
      <c r="H19" s="35"/>
      <c r="I19" s="35"/>
      <c r="J19" s="35"/>
      <c r="K19" s="35"/>
      <c r="L19" s="35"/>
      <c r="M19" s="35"/>
      <c r="N19" s="413"/>
    </row>
    <row r="20" spans="2:14" ht="16.5">
      <c r="B20" s="36">
        <f>IF('三菜'!B24&lt;&gt;"",'三菜'!B24,"")</f>
        <v>8</v>
      </c>
      <c r="C20" s="417"/>
      <c r="D20" s="35" t="str">
        <f>IF('三菜'!G22&gt;"",'三菜'!G22,"")</f>
        <v>肉包</v>
      </c>
      <c r="E20" s="35"/>
      <c r="F20" s="35"/>
      <c r="G20" s="35"/>
      <c r="H20" s="35"/>
      <c r="I20" s="35"/>
      <c r="J20" s="35"/>
      <c r="K20" s="35"/>
      <c r="L20" s="35"/>
      <c r="M20" s="35"/>
      <c r="N20" s="413"/>
    </row>
    <row r="21" spans="2:14" ht="16.5">
      <c r="B21" s="36" t="s">
        <v>7</v>
      </c>
      <c r="C21" s="417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13"/>
    </row>
    <row r="22" spans="2:14" ht="16.5">
      <c r="B22" s="37"/>
      <c r="C22" s="417"/>
      <c r="D22" s="35" t="str">
        <f>IF('三菜'!H22&gt;"",'三菜'!H22,"")</f>
        <v>紫菜蛋花湯</v>
      </c>
      <c r="E22" s="35"/>
      <c r="F22" s="35"/>
      <c r="G22" s="35"/>
      <c r="H22" s="35"/>
      <c r="I22" s="35"/>
      <c r="J22" s="35"/>
      <c r="K22" s="35"/>
      <c r="L22" s="35"/>
      <c r="M22" s="35"/>
      <c r="N22" s="413"/>
    </row>
    <row r="23" spans="2:14" ht="17.25" thickBot="1">
      <c r="B23" s="37"/>
      <c r="C23" s="416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13"/>
    </row>
    <row r="24" spans="2:14" ht="16.5">
      <c r="B24" s="40">
        <f>IF('三菜'!B31&lt;&gt;"",'三菜'!B31,"")</f>
        <v>4</v>
      </c>
      <c r="C24" s="433" t="str">
        <f>RIGHT(IF('三菜'!B35&lt;&gt;"",'三菜'!B35,""),1)</f>
        <v>四</v>
      </c>
      <c r="D24" s="41" t="str">
        <f>IF('三菜'!D31&gt;"",'三菜'!D31,"")</f>
        <v>五穀飯</v>
      </c>
      <c r="E24" s="42"/>
      <c r="F24" s="42"/>
      <c r="G24" s="42"/>
      <c r="H24" s="42"/>
      <c r="I24" s="42"/>
      <c r="J24" s="42"/>
      <c r="K24" s="42"/>
      <c r="L24" s="42"/>
      <c r="M24" s="42"/>
      <c r="N24" s="415"/>
    </row>
    <row r="25" spans="2:14" ht="16.5">
      <c r="B25" s="36" t="s">
        <v>6</v>
      </c>
      <c r="C25" s="417"/>
      <c r="D25" s="35" t="str">
        <f>IF('三菜'!E31&gt;"",'三菜'!E31,"")</f>
        <v>香酥鯖魚</v>
      </c>
      <c r="E25" s="35"/>
      <c r="F25" s="35"/>
      <c r="G25" s="35"/>
      <c r="H25" s="35"/>
      <c r="I25" s="35"/>
      <c r="J25" s="35"/>
      <c r="K25" s="35"/>
      <c r="L25" s="35"/>
      <c r="M25" s="35"/>
      <c r="N25" s="413"/>
    </row>
    <row r="26" spans="2:14" ht="16.5">
      <c r="B26" s="36">
        <f>IF('三菜'!B33&lt;&gt;"",'三菜'!B33,"")</f>
        <v>9</v>
      </c>
      <c r="C26" s="417"/>
      <c r="D26" s="35" t="str">
        <f>IF('三菜'!F31&gt;"",'三菜'!F31,"")</f>
        <v>哨子豆腐</v>
      </c>
      <c r="E26" s="35"/>
      <c r="F26" s="35"/>
      <c r="G26" s="35"/>
      <c r="H26" s="35"/>
      <c r="I26" s="35"/>
      <c r="J26" s="35"/>
      <c r="K26" s="35"/>
      <c r="L26" s="35"/>
      <c r="M26" s="35"/>
      <c r="N26" s="413"/>
    </row>
    <row r="27" spans="2:14" ht="16.5">
      <c r="B27" s="36" t="s">
        <v>7</v>
      </c>
      <c r="C27" s="417"/>
      <c r="D27" s="35" t="str">
        <f>IF('三菜'!G31&gt;"",'三菜'!G31,"")</f>
        <v>木須芽菜</v>
      </c>
      <c r="E27" s="35"/>
      <c r="F27" s="35"/>
      <c r="G27" s="35"/>
      <c r="H27" s="35"/>
      <c r="I27" s="35"/>
      <c r="J27" s="35"/>
      <c r="K27" s="35"/>
      <c r="L27" s="35"/>
      <c r="M27" s="35"/>
      <c r="N27" s="413"/>
    </row>
    <row r="28" spans="2:14" ht="16.5">
      <c r="B28" s="37"/>
      <c r="C28" s="417"/>
      <c r="D28" s="35" t="str">
        <f>IF('三菜'!H31&gt;"",'三菜'!H31,"")</f>
        <v>榨菜肉絲湯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413"/>
    </row>
    <row r="29" spans="2:14" ht="17.25" thickBot="1">
      <c r="B29" s="38"/>
      <c r="C29" s="416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414"/>
    </row>
    <row r="30" spans="2:14" ht="16.5">
      <c r="B30" s="40">
        <f>IF('三菜'!B40&lt;&gt;"",'三菜'!B40,"")</f>
        <v>4</v>
      </c>
      <c r="C30" s="433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415"/>
    </row>
    <row r="31" spans="2:14" ht="16.5">
      <c r="B31" s="36" t="s">
        <v>6</v>
      </c>
      <c r="C31" s="417"/>
      <c r="D31" s="35" t="str">
        <f>IF('三菜'!E40&gt;"",'三菜'!E40,"")</f>
        <v>八寶肉醬</v>
      </c>
      <c r="E31" s="35"/>
      <c r="F31" s="35"/>
      <c r="G31" s="35"/>
      <c r="H31" s="35"/>
      <c r="I31" s="35"/>
      <c r="J31" s="35"/>
      <c r="K31" s="35"/>
      <c r="L31" s="35"/>
      <c r="M31" s="35"/>
      <c r="N31" s="413"/>
    </row>
    <row r="32" spans="2:14" ht="16.5">
      <c r="B32" s="36">
        <f>IF('三菜'!B42&lt;&gt;"",'三菜'!B42,"")</f>
        <v>10</v>
      </c>
      <c r="C32" s="417"/>
      <c r="D32" s="35" t="str">
        <f>IF('三菜'!F40&gt;"",'三菜'!F40,"")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413"/>
    </row>
    <row r="33" spans="2:14" ht="16.5">
      <c r="B33" s="36" t="s">
        <v>7</v>
      </c>
      <c r="C33" s="417"/>
      <c r="D33" s="35" t="str">
        <f>IF('三菜'!G40&gt;"",'三菜'!G40,"")</f>
        <v>鮮炒高麗菜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413"/>
    </row>
    <row r="34" spans="2:14" ht="16.5">
      <c r="B34" s="37"/>
      <c r="C34" s="417"/>
      <c r="D34" s="35" t="str">
        <f>IF('三菜'!H40&gt;"",'三菜'!H40,"")</f>
        <v>綠豆薏仁湯</v>
      </c>
      <c r="E34" s="35"/>
      <c r="F34" s="35"/>
      <c r="G34" s="35"/>
      <c r="H34" s="35"/>
      <c r="I34" s="35"/>
      <c r="J34" s="35"/>
      <c r="K34" s="35"/>
      <c r="L34" s="35"/>
      <c r="M34" s="35"/>
      <c r="N34" s="413"/>
    </row>
    <row r="35" spans="2:14" ht="17.25" thickBot="1">
      <c r="B35" s="38"/>
      <c r="C35" s="416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14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42" t="str">
        <f>'三菜'!B1</f>
        <v>嘉義縣北美國小 103學年度第2學期第9週午餐食譜設計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</row>
    <row r="2" s="58" customFormat="1" ht="7.5" customHeight="1" thickBot="1"/>
    <row r="3" spans="1:52" ht="14.25" customHeight="1" thickBot="1">
      <c r="A3" s="445"/>
      <c r="B3" s="64"/>
      <c r="C3" s="437" t="s">
        <v>36</v>
      </c>
      <c r="D3" s="437"/>
      <c r="E3" s="437"/>
      <c r="F3" s="437"/>
      <c r="G3" s="437"/>
      <c r="H3" s="438"/>
      <c r="I3" s="64"/>
      <c r="J3" s="437" t="s">
        <v>37</v>
      </c>
      <c r="K3" s="437"/>
      <c r="L3" s="437"/>
      <c r="M3" s="437"/>
      <c r="N3" s="437"/>
      <c r="O3" s="438"/>
      <c r="P3" s="63"/>
      <c r="Q3" s="437" t="s">
        <v>37</v>
      </c>
      <c r="R3" s="437"/>
      <c r="S3" s="437"/>
      <c r="T3" s="437"/>
      <c r="U3" s="437"/>
      <c r="V3" s="438"/>
      <c r="W3" s="63"/>
      <c r="X3" s="437" t="s">
        <v>37</v>
      </c>
      <c r="Y3" s="437"/>
      <c r="Z3" s="437"/>
      <c r="AA3" s="437"/>
      <c r="AB3" s="437"/>
      <c r="AC3" s="438"/>
      <c r="AD3" s="63"/>
      <c r="AE3" s="437" t="s">
        <v>37</v>
      </c>
      <c r="AF3" s="437"/>
      <c r="AG3" s="437"/>
      <c r="AH3" s="437"/>
      <c r="AI3" s="437"/>
      <c r="AJ3" s="438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46"/>
      <c r="B4" s="69" t="s">
        <v>0</v>
      </c>
      <c r="C4" s="66">
        <f>TRIM('三菜'!B4)</f>
      </c>
      <c r="D4" s="67" t="s">
        <v>6</v>
      </c>
      <c r="E4" s="66">
        <f>TRIM('三菜'!B6)</f>
      </c>
      <c r="F4" s="68" t="s">
        <v>7</v>
      </c>
      <c r="G4" s="443">
        <f>TRIM('三菜'!B8)</f>
      </c>
      <c r="H4" s="444"/>
      <c r="I4" s="73" t="s">
        <v>0</v>
      </c>
      <c r="J4" s="66" t="str">
        <f>TRIM('三菜'!B13)</f>
        <v>4</v>
      </c>
      <c r="K4" s="67" t="s">
        <v>6</v>
      </c>
      <c r="L4" s="66" t="str">
        <f>TRIM('三菜'!B15)</f>
        <v>7</v>
      </c>
      <c r="M4" s="68" t="s">
        <v>7</v>
      </c>
      <c r="N4" s="443" t="str">
        <f>TRIM('三菜'!B17)</f>
        <v>星期二</v>
      </c>
      <c r="O4" s="444"/>
      <c r="P4" s="69" t="s">
        <v>0</v>
      </c>
      <c r="Q4" s="66" t="str">
        <f>TRIM('三菜'!B22)</f>
        <v>4</v>
      </c>
      <c r="R4" s="67" t="s">
        <v>6</v>
      </c>
      <c r="S4" s="66" t="str">
        <f>TRIM('三菜'!B24)</f>
        <v>8</v>
      </c>
      <c r="T4" s="68" t="s">
        <v>7</v>
      </c>
      <c r="U4" s="443" t="str">
        <f>TRIM('三菜'!B26)</f>
        <v>星期三</v>
      </c>
      <c r="V4" s="444"/>
      <c r="W4" s="69" t="s">
        <v>0</v>
      </c>
      <c r="X4" s="66" t="str">
        <f>TRIM('三菜'!B31)</f>
        <v>4</v>
      </c>
      <c r="Y4" s="67" t="s">
        <v>6</v>
      </c>
      <c r="Z4" s="66" t="str">
        <f>TRIM('三菜'!B33)</f>
        <v>9</v>
      </c>
      <c r="AA4" s="68" t="s">
        <v>7</v>
      </c>
      <c r="AB4" s="443" t="str">
        <f>TRIM('三菜'!B35)</f>
        <v>星期四</v>
      </c>
      <c r="AC4" s="444"/>
      <c r="AD4" s="69" t="s">
        <v>0</v>
      </c>
      <c r="AE4" s="66" t="str">
        <f>TRIM('三菜'!B40)</f>
        <v>4</v>
      </c>
      <c r="AF4" s="67" t="s">
        <v>6</v>
      </c>
      <c r="AG4" s="66" t="str">
        <f>TRIM('三菜'!B42)</f>
        <v>10</v>
      </c>
      <c r="AH4" s="68" t="s">
        <v>7</v>
      </c>
      <c r="AI4" s="443" t="str">
        <f>TRIM('三菜'!B44)</f>
        <v>星期五</v>
      </c>
      <c r="AJ4" s="444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46"/>
      <c r="B5" s="70" t="s">
        <v>27</v>
      </c>
      <c r="C5" s="439">
        <f>TRIM('三菜'!B12)</f>
      </c>
      <c r="D5" s="439"/>
      <c r="E5" s="439"/>
      <c r="F5" s="440" t="s">
        <v>34</v>
      </c>
      <c r="G5" s="440"/>
      <c r="H5" s="441"/>
      <c r="I5" s="74" t="s">
        <v>27</v>
      </c>
      <c r="J5" s="439" t="str">
        <f>TRIM('三菜'!B21)</f>
        <v>84</v>
      </c>
      <c r="K5" s="439"/>
      <c r="L5" s="439"/>
      <c r="M5" s="440" t="s">
        <v>34</v>
      </c>
      <c r="N5" s="440"/>
      <c r="O5" s="441"/>
      <c r="P5" s="70" t="s">
        <v>27</v>
      </c>
      <c r="Q5" s="439" t="str">
        <f>TRIM('三菜'!B30)</f>
        <v>84</v>
      </c>
      <c r="R5" s="439"/>
      <c r="S5" s="439"/>
      <c r="T5" s="440" t="s">
        <v>34</v>
      </c>
      <c r="U5" s="440"/>
      <c r="V5" s="441"/>
      <c r="W5" s="70" t="s">
        <v>27</v>
      </c>
      <c r="X5" s="439" t="str">
        <f>TRIM('三菜'!B39)</f>
        <v>84</v>
      </c>
      <c r="Y5" s="439"/>
      <c r="Z5" s="439"/>
      <c r="AA5" s="440" t="s">
        <v>34</v>
      </c>
      <c r="AB5" s="440"/>
      <c r="AC5" s="441"/>
      <c r="AD5" s="70" t="s">
        <v>27</v>
      </c>
      <c r="AE5" s="439" t="str">
        <f>TRIM('三菜'!B48)</f>
        <v>84</v>
      </c>
      <c r="AF5" s="439"/>
      <c r="AG5" s="439"/>
      <c r="AH5" s="440" t="s">
        <v>34</v>
      </c>
      <c r="AI5" s="440"/>
      <c r="AJ5" s="44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46"/>
      <c r="B6" s="71" t="s">
        <v>35</v>
      </c>
      <c r="C6" s="435">
        <f>TRIM('三菜'!D4)</f>
      </c>
      <c r="D6" s="435"/>
      <c r="E6" s="435"/>
      <c r="F6" s="435"/>
      <c r="G6" s="435"/>
      <c r="H6" s="436"/>
      <c r="I6" s="75" t="s">
        <v>35</v>
      </c>
      <c r="J6" s="404">
        <f>TRIM('三菜'!D13)</f>
      </c>
      <c r="K6" s="404"/>
      <c r="L6" s="404"/>
      <c r="M6" s="404"/>
      <c r="N6" s="404"/>
      <c r="O6" s="434"/>
      <c r="P6" s="71" t="s">
        <v>35</v>
      </c>
      <c r="Q6" s="404" t="str">
        <f>TRIM('三菜'!D22)</f>
        <v>白米飯</v>
      </c>
      <c r="R6" s="404"/>
      <c r="S6" s="404"/>
      <c r="T6" s="404"/>
      <c r="U6" s="404"/>
      <c r="V6" s="434"/>
      <c r="W6" s="71" t="s">
        <v>35</v>
      </c>
      <c r="X6" s="404" t="str">
        <f>TRIM('三菜'!D31)</f>
        <v>五穀飯</v>
      </c>
      <c r="Y6" s="404"/>
      <c r="Z6" s="404"/>
      <c r="AA6" s="404"/>
      <c r="AB6" s="404"/>
      <c r="AC6" s="434"/>
      <c r="AD6" s="71" t="s">
        <v>35</v>
      </c>
      <c r="AE6" s="404" t="str">
        <f>TRIM('三菜'!D40)</f>
        <v>白米飯</v>
      </c>
      <c r="AF6" s="404"/>
      <c r="AG6" s="404"/>
      <c r="AH6" s="404"/>
      <c r="AI6" s="404"/>
      <c r="AJ6" s="434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47"/>
      <c r="B7" s="65" t="s">
        <v>40</v>
      </c>
      <c r="C7" s="400" t="s">
        <v>41</v>
      </c>
      <c r="D7" s="401"/>
      <c r="E7" s="402"/>
      <c r="F7" s="400" t="s">
        <v>42</v>
      </c>
      <c r="G7" s="401"/>
      <c r="H7" s="403"/>
      <c r="I7" s="76" t="s">
        <v>40</v>
      </c>
      <c r="J7" s="400" t="s">
        <v>41</v>
      </c>
      <c r="K7" s="401"/>
      <c r="L7" s="402"/>
      <c r="M7" s="400" t="s">
        <v>42</v>
      </c>
      <c r="N7" s="401"/>
      <c r="O7" s="403"/>
      <c r="P7" s="72" t="s">
        <v>40</v>
      </c>
      <c r="Q7" s="400" t="s">
        <v>41</v>
      </c>
      <c r="R7" s="401"/>
      <c r="S7" s="402"/>
      <c r="T7" s="400" t="s">
        <v>42</v>
      </c>
      <c r="U7" s="401"/>
      <c r="V7" s="403"/>
      <c r="W7" s="72" t="s">
        <v>40</v>
      </c>
      <c r="X7" s="400" t="s">
        <v>41</v>
      </c>
      <c r="Y7" s="401"/>
      <c r="Z7" s="402"/>
      <c r="AA7" s="400" t="s">
        <v>42</v>
      </c>
      <c r="AB7" s="401"/>
      <c r="AC7" s="403"/>
      <c r="AD7" s="72" t="s">
        <v>40</v>
      </c>
      <c r="AE7" s="400" t="s">
        <v>41</v>
      </c>
      <c r="AF7" s="401"/>
      <c r="AG7" s="402"/>
      <c r="AH7" s="400" t="s">
        <v>42</v>
      </c>
      <c r="AI7" s="401"/>
      <c r="AJ7" s="403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77" t="s">
        <v>3</v>
      </c>
      <c r="B8" s="462">
        <f>TRIM('三菜'!E4)</f>
      </c>
      <c r="C8" s="463">
        <f>'三菜'!E5</f>
        <v>0</v>
      </c>
      <c r="D8" s="463"/>
      <c r="E8" s="463"/>
      <c r="F8" s="463"/>
      <c r="G8" s="463"/>
      <c r="H8" s="465"/>
      <c r="I8" s="452">
        <f>TRIM('三菜'!E13)</f>
      </c>
      <c r="J8" s="469">
        <f>'三菜'!E14</f>
        <v>0</v>
      </c>
      <c r="K8" s="470"/>
      <c r="L8" s="470"/>
      <c r="M8" s="470"/>
      <c r="N8" s="470"/>
      <c r="O8" s="471"/>
      <c r="P8" s="462" t="str">
        <f>TRIM('三菜'!E22)</f>
        <v>肉絲蒜苗炒飯</v>
      </c>
      <c r="Q8" s="463" t="str">
        <f>'三菜'!E23</f>
        <v>肉絲 　　　　　　3Kg</v>
      </c>
      <c r="R8" s="463"/>
      <c r="S8" s="463"/>
      <c r="T8" s="463"/>
      <c r="U8" s="463"/>
      <c r="V8" s="464"/>
      <c r="W8" s="462" t="str">
        <f>TRIM('三菜'!E31)</f>
        <v>香酥鯖魚</v>
      </c>
      <c r="X8" s="463" t="str">
        <f>'三菜'!E32</f>
        <v>鯖魚片1/2 　　　89片</v>
      </c>
      <c r="Y8" s="463"/>
      <c r="Z8" s="463"/>
      <c r="AA8" s="463"/>
      <c r="AB8" s="463"/>
      <c r="AC8" s="464"/>
      <c r="AD8" s="462" t="str">
        <f>TRIM('三菜'!E40)</f>
        <v>八寶肉醬</v>
      </c>
      <c r="AE8" s="463" t="str">
        <f>'三菜'!E41</f>
        <v>白蘿蔔小丁 　　　2Kg</v>
      </c>
      <c r="AF8" s="463"/>
      <c r="AG8" s="463"/>
      <c r="AH8" s="463"/>
      <c r="AI8" s="463"/>
      <c r="AJ8" s="464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7"/>
      <c r="B9" s="453"/>
      <c r="C9" s="458">
        <f>'三菜'!E6</f>
        <v>0</v>
      </c>
      <c r="D9" s="458"/>
      <c r="E9" s="458"/>
      <c r="F9" s="458"/>
      <c r="G9" s="458"/>
      <c r="H9" s="466"/>
      <c r="I9" s="453"/>
      <c r="J9" s="458">
        <f>'三菜'!E15</f>
        <v>0</v>
      </c>
      <c r="K9" s="458"/>
      <c r="L9" s="458"/>
      <c r="M9" s="458"/>
      <c r="N9" s="458"/>
      <c r="O9" s="459"/>
      <c r="P9" s="453"/>
      <c r="Q9" s="458" t="str">
        <f>'三菜'!E24</f>
        <v>高麗菜切片 　　　3Kg</v>
      </c>
      <c r="R9" s="458"/>
      <c r="S9" s="458"/>
      <c r="T9" s="458"/>
      <c r="U9" s="458"/>
      <c r="V9" s="459"/>
      <c r="W9" s="453"/>
      <c r="X9" s="458">
        <f>'三菜'!E33</f>
        <v>0</v>
      </c>
      <c r="Y9" s="458"/>
      <c r="Z9" s="458"/>
      <c r="AA9" s="458"/>
      <c r="AB9" s="458"/>
      <c r="AC9" s="459"/>
      <c r="AD9" s="453"/>
      <c r="AE9" s="458" t="str">
        <f>'三菜'!E42</f>
        <v>豆干丁 　　　　　2Kg</v>
      </c>
      <c r="AF9" s="458"/>
      <c r="AG9" s="458"/>
      <c r="AH9" s="458"/>
      <c r="AI9" s="458"/>
      <c r="AJ9" s="459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7"/>
      <c r="B10" s="453"/>
      <c r="C10" s="458">
        <f>'三菜'!E7</f>
        <v>0</v>
      </c>
      <c r="D10" s="458"/>
      <c r="E10" s="458"/>
      <c r="F10" s="458"/>
      <c r="G10" s="458"/>
      <c r="H10" s="466"/>
      <c r="I10" s="453"/>
      <c r="J10" s="458">
        <f>'三菜'!E16</f>
        <v>0</v>
      </c>
      <c r="K10" s="458"/>
      <c r="L10" s="458"/>
      <c r="M10" s="458"/>
      <c r="N10" s="458"/>
      <c r="O10" s="459"/>
      <c r="P10" s="453"/>
      <c r="Q10" s="458" t="str">
        <f>'三菜'!E25</f>
        <v>洋蔥絲 　　　　　1Kg</v>
      </c>
      <c r="R10" s="458"/>
      <c r="S10" s="458"/>
      <c r="T10" s="458"/>
      <c r="U10" s="458"/>
      <c r="V10" s="459"/>
      <c r="W10" s="453"/>
      <c r="X10" s="458">
        <f>'三菜'!E34</f>
        <v>0</v>
      </c>
      <c r="Y10" s="458"/>
      <c r="Z10" s="458"/>
      <c r="AA10" s="458"/>
      <c r="AB10" s="458"/>
      <c r="AC10" s="459"/>
      <c r="AD10" s="453"/>
      <c r="AE10" s="458" t="str">
        <f>'三菜'!E43</f>
        <v>絞肉 　　　　　　2Kg</v>
      </c>
      <c r="AF10" s="458"/>
      <c r="AG10" s="458"/>
      <c r="AH10" s="458"/>
      <c r="AI10" s="458"/>
      <c r="AJ10" s="459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7"/>
      <c r="B11" s="453"/>
      <c r="C11" s="463">
        <f>'三菜'!E8</f>
        <v>0</v>
      </c>
      <c r="D11" s="463"/>
      <c r="E11" s="463"/>
      <c r="F11" s="463"/>
      <c r="G11" s="463"/>
      <c r="H11" s="465"/>
      <c r="I11" s="453"/>
      <c r="J11" s="458">
        <f>'三菜'!E17</f>
        <v>0</v>
      </c>
      <c r="K11" s="458"/>
      <c r="L11" s="458"/>
      <c r="M11" s="458"/>
      <c r="N11" s="458"/>
      <c r="O11" s="459"/>
      <c r="P11" s="453"/>
      <c r="Q11" s="458" t="str">
        <f>'三菜'!E26</f>
        <v>蛋 　　　　　　　1Kg</v>
      </c>
      <c r="R11" s="458"/>
      <c r="S11" s="458"/>
      <c r="T11" s="458"/>
      <c r="U11" s="458"/>
      <c r="V11" s="459"/>
      <c r="W11" s="453"/>
      <c r="X11" s="458">
        <f>'三菜'!E35</f>
        <v>0</v>
      </c>
      <c r="Y11" s="458"/>
      <c r="Z11" s="458"/>
      <c r="AA11" s="458"/>
      <c r="AB11" s="458"/>
      <c r="AC11" s="459"/>
      <c r="AD11" s="453"/>
      <c r="AE11" s="458" t="str">
        <f>'三菜'!E44</f>
        <v>鮮筍丁 　　　　　1Kg</v>
      </c>
      <c r="AF11" s="458"/>
      <c r="AG11" s="458"/>
      <c r="AH11" s="458"/>
      <c r="AI11" s="458"/>
      <c r="AJ11" s="459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7"/>
      <c r="B12" s="453"/>
      <c r="C12" s="458">
        <f>'三菜'!E9</f>
        <v>0</v>
      </c>
      <c r="D12" s="458"/>
      <c r="E12" s="458"/>
      <c r="F12" s="458"/>
      <c r="G12" s="458"/>
      <c r="H12" s="466"/>
      <c r="I12" s="453"/>
      <c r="J12" s="458">
        <f>'三菜'!E18</f>
        <v>0</v>
      </c>
      <c r="K12" s="458"/>
      <c r="L12" s="458"/>
      <c r="M12" s="458"/>
      <c r="N12" s="458"/>
      <c r="O12" s="459"/>
      <c r="P12" s="453"/>
      <c r="Q12" s="458" t="str">
        <f>'三菜'!F23</f>
        <v>紅蘿蔔絲 　　　0.5Kg</v>
      </c>
      <c r="R12" s="458"/>
      <c r="S12" s="458"/>
      <c r="T12" s="458"/>
      <c r="U12" s="458"/>
      <c r="V12" s="459"/>
      <c r="W12" s="453"/>
      <c r="X12" s="458">
        <f>'三菜'!E36</f>
        <v>0</v>
      </c>
      <c r="Y12" s="458"/>
      <c r="Z12" s="458"/>
      <c r="AA12" s="458"/>
      <c r="AB12" s="458"/>
      <c r="AC12" s="459"/>
      <c r="AD12" s="453"/>
      <c r="AE12" s="458" t="str">
        <f>'三菜'!E45</f>
        <v>紅蘿蔔小丁 　　0.5Kg</v>
      </c>
      <c r="AF12" s="458"/>
      <c r="AG12" s="458"/>
      <c r="AH12" s="458"/>
      <c r="AI12" s="458"/>
      <c r="AJ12" s="459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7"/>
      <c r="B13" s="453"/>
      <c r="C13" s="458">
        <f>'三菜'!E10</f>
        <v>0</v>
      </c>
      <c r="D13" s="458"/>
      <c r="E13" s="458"/>
      <c r="F13" s="458"/>
      <c r="G13" s="458"/>
      <c r="H13" s="466"/>
      <c r="I13" s="453"/>
      <c r="J13" s="458">
        <f>'三菜'!E19</f>
        <v>0</v>
      </c>
      <c r="K13" s="458"/>
      <c r="L13" s="458"/>
      <c r="M13" s="458"/>
      <c r="N13" s="458"/>
      <c r="O13" s="459"/>
      <c r="P13" s="453"/>
      <c r="Q13" s="458" t="str">
        <f>'三菜'!F24</f>
        <v>蒜苗切 　　　　0.3Kg</v>
      </c>
      <c r="R13" s="458"/>
      <c r="S13" s="458"/>
      <c r="T13" s="458"/>
      <c r="U13" s="458"/>
      <c r="V13" s="459"/>
      <c r="W13" s="453"/>
      <c r="X13" s="458">
        <f>'三菜'!E37</f>
        <v>0</v>
      </c>
      <c r="Y13" s="458"/>
      <c r="Z13" s="458"/>
      <c r="AA13" s="458"/>
      <c r="AB13" s="458"/>
      <c r="AC13" s="459"/>
      <c r="AD13" s="453"/>
      <c r="AE13" s="458" t="str">
        <f>'三菜'!E46</f>
        <v>油蔥酥 　　　　0.2Kg</v>
      </c>
      <c r="AF13" s="458"/>
      <c r="AG13" s="458"/>
      <c r="AH13" s="458"/>
      <c r="AI13" s="458"/>
      <c r="AJ13" s="459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7"/>
      <c r="B14" s="453"/>
      <c r="C14" s="463">
        <f>'三菜'!E11</f>
        <v>0</v>
      </c>
      <c r="D14" s="463"/>
      <c r="E14" s="463"/>
      <c r="F14" s="463"/>
      <c r="G14" s="463"/>
      <c r="H14" s="465"/>
      <c r="I14" s="453"/>
      <c r="J14" s="458">
        <f>'三菜'!E20</f>
        <v>0</v>
      </c>
      <c r="K14" s="458"/>
      <c r="L14" s="458"/>
      <c r="M14" s="458"/>
      <c r="N14" s="458"/>
      <c r="O14" s="459"/>
      <c r="P14" s="453"/>
      <c r="Q14" s="458" t="str">
        <f>'三菜'!F25</f>
        <v>蒜末 　　　　　0.1Kg</v>
      </c>
      <c r="R14" s="458"/>
      <c r="S14" s="458"/>
      <c r="T14" s="458"/>
      <c r="U14" s="458"/>
      <c r="V14" s="459"/>
      <c r="W14" s="453"/>
      <c r="X14" s="458">
        <f>'三菜'!E38</f>
        <v>0</v>
      </c>
      <c r="Y14" s="458"/>
      <c r="Z14" s="458"/>
      <c r="AA14" s="458"/>
      <c r="AB14" s="458"/>
      <c r="AC14" s="459"/>
      <c r="AD14" s="453"/>
      <c r="AE14" s="458">
        <f>'三菜'!E47</f>
        <v>0</v>
      </c>
      <c r="AF14" s="458"/>
      <c r="AG14" s="458"/>
      <c r="AH14" s="458"/>
      <c r="AI14" s="458"/>
      <c r="AJ14" s="459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82"/>
      <c r="B15" s="455"/>
      <c r="C15" s="458">
        <f>'三菜'!E12</f>
        <v>0</v>
      </c>
      <c r="D15" s="458"/>
      <c r="E15" s="458"/>
      <c r="F15" s="458"/>
      <c r="G15" s="458"/>
      <c r="H15" s="466"/>
      <c r="I15" s="454"/>
      <c r="J15" s="472">
        <f>'三菜'!E21</f>
        <v>0</v>
      </c>
      <c r="K15" s="472"/>
      <c r="L15" s="472"/>
      <c r="M15" s="472"/>
      <c r="N15" s="472"/>
      <c r="O15" s="473"/>
      <c r="P15" s="454"/>
      <c r="Q15" s="458">
        <f>'三菜'!E30</f>
        <v>0</v>
      </c>
      <c r="R15" s="458"/>
      <c r="S15" s="458"/>
      <c r="T15" s="458"/>
      <c r="U15" s="458"/>
      <c r="V15" s="459"/>
      <c r="W15" s="454"/>
      <c r="X15" s="458">
        <f>'三菜'!E39</f>
        <v>0</v>
      </c>
      <c r="Y15" s="458"/>
      <c r="Z15" s="458"/>
      <c r="AA15" s="458"/>
      <c r="AB15" s="458"/>
      <c r="AC15" s="459"/>
      <c r="AD15" s="454"/>
      <c r="AE15" s="458">
        <f>'三菜'!E48</f>
        <v>0</v>
      </c>
      <c r="AF15" s="458"/>
      <c r="AG15" s="458"/>
      <c r="AH15" s="458"/>
      <c r="AI15" s="458"/>
      <c r="AJ15" s="459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6" t="s">
        <v>30</v>
      </c>
      <c r="B16" s="452">
        <f>TRIM('三菜'!F4)</f>
      </c>
      <c r="C16" s="460">
        <f>'三菜'!F5</f>
        <v>0</v>
      </c>
      <c r="D16" s="460"/>
      <c r="E16" s="460"/>
      <c r="F16" s="460"/>
      <c r="G16" s="460"/>
      <c r="H16" s="461"/>
      <c r="I16" s="486">
        <f>TRIM('三菜'!F13)</f>
      </c>
      <c r="J16" s="463">
        <f>'三菜'!F14</f>
        <v>0</v>
      </c>
      <c r="K16" s="463"/>
      <c r="L16" s="463"/>
      <c r="M16" s="463"/>
      <c r="N16" s="463"/>
      <c r="O16" s="465"/>
      <c r="P16" s="452" t="str">
        <f>TRIM('三菜'!G22)</f>
        <v>肉包</v>
      </c>
      <c r="Q16" s="460" t="str">
        <f>'三菜'!G23</f>
        <v>醬爆肉包30(桂) 　89個</v>
      </c>
      <c r="R16" s="460"/>
      <c r="S16" s="460"/>
      <c r="T16" s="460"/>
      <c r="U16" s="460"/>
      <c r="V16" s="461"/>
      <c r="W16" s="452" t="str">
        <f>TRIM('三菜'!F31)</f>
        <v>哨子豆腐</v>
      </c>
      <c r="X16" s="460" t="str">
        <f>'三菜'!F32</f>
        <v>粗豆腐切丁4.5k(封口) 2板</v>
      </c>
      <c r="Y16" s="460"/>
      <c r="Z16" s="460"/>
      <c r="AA16" s="460"/>
      <c r="AB16" s="460"/>
      <c r="AC16" s="461"/>
      <c r="AD16" s="452" t="str">
        <f>TRIM('三菜'!F40)</f>
        <v>紅蘿蔔炒蛋</v>
      </c>
      <c r="AE16" s="460" t="str">
        <f>'三菜'!F41</f>
        <v>蛋 　　　　　　　4Kg</v>
      </c>
      <c r="AF16" s="460"/>
      <c r="AG16" s="460"/>
      <c r="AH16" s="460"/>
      <c r="AI16" s="460"/>
      <c r="AJ16" s="461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7"/>
      <c r="B17" s="453"/>
      <c r="C17" s="466">
        <f>'三菜'!F6</f>
        <v>0</v>
      </c>
      <c r="D17" s="467"/>
      <c r="E17" s="467"/>
      <c r="F17" s="467"/>
      <c r="G17" s="467"/>
      <c r="H17" s="468"/>
      <c r="I17" s="487"/>
      <c r="J17" s="458">
        <f>'三菜'!F15</f>
        <v>0</v>
      </c>
      <c r="K17" s="458"/>
      <c r="L17" s="458"/>
      <c r="M17" s="458"/>
      <c r="N17" s="458"/>
      <c r="O17" s="466"/>
      <c r="P17" s="453"/>
      <c r="Q17" s="458" t="e">
        <f>三菜!#REF!</f>
        <v>#REF!</v>
      </c>
      <c r="R17" s="458"/>
      <c r="S17" s="458"/>
      <c r="T17" s="458"/>
      <c r="U17" s="458"/>
      <c r="V17" s="459"/>
      <c r="W17" s="453"/>
      <c r="X17" s="458" t="str">
        <f>'三菜'!F33</f>
        <v>絞肉 　　　　　0.5Kg</v>
      </c>
      <c r="Y17" s="458"/>
      <c r="Z17" s="458"/>
      <c r="AA17" s="458"/>
      <c r="AB17" s="458"/>
      <c r="AC17" s="459"/>
      <c r="AD17" s="453"/>
      <c r="AE17" s="458" t="str">
        <f>'三菜'!F42</f>
        <v>紅蘿蔔絲 　　　3.5Kg</v>
      </c>
      <c r="AF17" s="458"/>
      <c r="AG17" s="458"/>
      <c r="AH17" s="458"/>
      <c r="AI17" s="458"/>
      <c r="AJ17" s="459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7"/>
      <c r="B18" s="453"/>
      <c r="C18" s="466">
        <f>'三菜'!F7</f>
        <v>0</v>
      </c>
      <c r="D18" s="467"/>
      <c r="E18" s="467"/>
      <c r="F18" s="467"/>
      <c r="G18" s="467"/>
      <c r="H18" s="468"/>
      <c r="I18" s="487"/>
      <c r="J18" s="458">
        <f>'三菜'!F16</f>
        <v>0</v>
      </c>
      <c r="K18" s="458"/>
      <c r="L18" s="458"/>
      <c r="M18" s="458"/>
      <c r="N18" s="458"/>
      <c r="O18" s="466"/>
      <c r="P18" s="453"/>
      <c r="Q18" s="458" t="e">
        <f>三菜!#REF!</f>
        <v>#REF!</v>
      </c>
      <c r="R18" s="458"/>
      <c r="S18" s="458"/>
      <c r="T18" s="458"/>
      <c r="U18" s="458"/>
      <c r="V18" s="459"/>
      <c r="W18" s="453"/>
      <c r="X18" s="458" t="str">
        <f>'三菜'!F34</f>
        <v>油蔥酥 　　　　0.1Kg</v>
      </c>
      <c r="Y18" s="458"/>
      <c r="Z18" s="458"/>
      <c r="AA18" s="458"/>
      <c r="AB18" s="458"/>
      <c r="AC18" s="459"/>
      <c r="AD18" s="453"/>
      <c r="AE18" s="458">
        <f>'三菜'!F43</f>
        <v>0</v>
      </c>
      <c r="AF18" s="458"/>
      <c r="AG18" s="458"/>
      <c r="AH18" s="458"/>
      <c r="AI18" s="458"/>
      <c r="AJ18" s="459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7"/>
      <c r="B19" s="453"/>
      <c r="C19" s="466">
        <f>'三菜'!F8</f>
        <v>0</v>
      </c>
      <c r="D19" s="467"/>
      <c r="E19" s="467"/>
      <c r="F19" s="467"/>
      <c r="G19" s="467"/>
      <c r="H19" s="468"/>
      <c r="I19" s="487"/>
      <c r="J19" s="458" t="str">
        <f>'三菜'!F17</f>
        <v>全校不用餐</v>
      </c>
      <c r="K19" s="458"/>
      <c r="L19" s="458"/>
      <c r="M19" s="458"/>
      <c r="N19" s="458"/>
      <c r="O19" s="466"/>
      <c r="P19" s="453"/>
      <c r="Q19" s="458">
        <f>'三菜'!F26</f>
        <v>0</v>
      </c>
      <c r="R19" s="458"/>
      <c r="S19" s="458"/>
      <c r="T19" s="458"/>
      <c r="U19" s="458"/>
      <c r="V19" s="459"/>
      <c r="W19" s="453"/>
      <c r="X19" s="458" t="str">
        <f>'三菜'!F35</f>
        <v>青蔥珠 　　　　0.1Kg</v>
      </c>
      <c r="Y19" s="458"/>
      <c r="Z19" s="458"/>
      <c r="AA19" s="458"/>
      <c r="AB19" s="458"/>
      <c r="AC19" s="459"/>
      <c r="AD19" s="453"/>
      <c r="AE19" s="458">
        <f>'三菜'!F44</f>
        <v>0</v>
      </c>
      <c r="AF19" s="458"/>
      <c r="AG19" s="458"/>
      <c r="AH19" s="458"/>
      <c r="AI19" s="458"/>
      <c r="AJ19" s="459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7"/>
      <c r="B20" s="453"/>
      <c r="C20" s="466">
        <f>'三菜'!F9</f>
        <v>0</v>
      </c>
      <c r="D20" s="467"/>
      <c r="E20" s="467"/>
      <c r="F20" s="467"/>
      <c r="G20" s="467"/>
      <c r="H20" s="468"/>
      <c r="I20" s="487"/>
      <c r="J20" s="458">
        <f>'三菜'!F18</f>
        <v>0</v>
      </c>
      <c r="K20" s="458"/>
      <c r="L20" s="458"/>
      <c r="M20" s="458"/>
      <c r="N20" s="458"/>
      <c r="O20" s="466"/>
      <c r="P20" s="453"/>
      <c r="Q20" s="458">
        <f>'三菜'!F27</f>
        <v>0</v>
      </c>
      <c r="R20" s="458"/>
      <c r="S20" s="458"/>
      <c r="T20" s="458"/>
      <c r="U20" s="458"/>
      <c r="V20" s="459"/>
      <c r="W20" s="453"/>
      <c r="X20" s="458">
        <f>'三菜'!F36</f>
        <v>0</v>
      </c>
      <c r="Y20" s="458"/>
      <c r="Z20" s="458"/>
      <c r="AA20" s="458"/>
      <c r="AB20" s="458"/>
      <c r="AC20" s="459"/>
      <c r="AD20" s="453"/>
      <c r="AE20" s="458">
        <f>'三菜'!F45</f>
        <v>0</v>
      </c>
      <c r="AF20" s="458"/>
      <c r="AG20" s="458"/>
      <c r="AH20" s="458"/>
      <c r="AI20" s="458"/>
      <c r="AJ20" s="459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7"/>
      <c r="B21" s="453"/>
      <c r="C21" s="466">
        <f>'三菜'!F10</f>
        <v>0</v>
      </c>
      <c r="D21" s="467"/>
      <c r="E21" s="467"/>
      <c r="F21" s="467"/>
      <c r="G21" s="467"/>
      <c r="H21" s="468"/>
      <c r="I21" s="487"/>
      <c r="J21" s="458">
        <f>'三菜'!F19</f>
        <v>0</v>
      </c>
      <c r="K21" s="458"/>
      <c r="L21" s="458"/>
      <c r="M21" s="458"/>
      <c r="N21" s="458"/>
      <c r="O21" s="466"/>
      <c r="P21" s="453"/>
      <c r="Q21" s="458">
        <f>'三菜'!F28</f>
        <v>0</v>
      </c>
      <c r="R21" s="458"/>
      <c r="S21" s="458"/>
      <c r="T21" s="458"/>
      <c r="U21" s="458"/>
      <c r="V21" s="459"/>
      <c r="W21" s="453"/>
      <c r="X21" s="458">
        <f>'三菜'!F37</f>
        <v>0</v>
      </c>
      <c r="Y21" s="458"/>
      <c r="Z21" s="458"/>
      <c r="AA21" s="458"/>
      <c r="AB21" s="458"/>
      <c r="AC21" s="459"/>
      <c r="AD21" s="453"/>
      <c r="AE21" s="458">
        <f>'三菜'!F46</f>
        <v>0</v>
      </c>
      <c r="AF21" s="458"/>
      <c r="AG21" s="458"/>
      <c r="AH21" s="458"/>
      <c r="AI21" s="458"/>
      <c r="AJ21" s="459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7"/>
      <c r="B22" s="453"/>
      <c r="C22" s="466">
        <f>'三菜'!F11</f>
        <v>0</v>
      </c>
      <c r="D22" s="467"/>
      <c r="E22" s="467"/>
      <c r="F22" s="467"/>
      <c r="G22" s="467"/>
      <c r="H22" s="468"/>
      <c r="I22" s="487"/>
      <c r="J22" s="458">
        <f>'三菜'!F20</f>
        <v>0</v>
      </c>
      <c r="K22" s="458"/>
      <c r="L22" s="458"/>
      <c r="M22" s="458"/>
      <c r="N22" s="458"/>
      <c r="O22" s="466"/>
      <c r="P22" s="453"/>
      <c r="Q22" s="458">
        <f>'三菜'!F29</f>
        <v>0</v>
      </c>
      <c r="R22" s="458"/>
      <c r="S22" s="458"/>
      <c r="T22" s="458"/>
      <c r="U22" s="458"/>
      <c r="V22" s="459"/>
      <c r="W22" s="453"/>
      <c r="X22" s="458">
        <f>'三菜'!F38</f>
        <v>0</v>
      </c>
      <c r="Y22" s="458"/>
      <c r="Z22" s="458"/>
      <c r="AA22" s="458"/>
      <c r="AB22" s="458"/>
      <c r="AC22" s="459"/>
      <c r="AD22" s="453"/>
      <c r="AE22" s="458">
        <f>'三菜'!F47</f>
        <v>0</v>
      </c>
      <c r="AF22" s="458"/>
      <c r="AG22" s="458"/>
      <c r="AH22" s="458"/>
      <c r="AI22" s="458"/>
      <c r="AJ22" s="459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82"/>
      <c r="B23" s="454"/>
      <c r="C23" s="483">
        <f>'三菜'!F12</f>
        <v>0</v>
      </c>
      <c r="D23" s="484"/>
      <c r="E23" s="484"/>
      <c r="F23" s="484"/>
      <c r="G23" s="484"/>
      <c r="H23" s="485"/>
      <c r="I23" s="488"/>
      <c r="J23" s="458">
        <f>'三菜'!F21</f>
        <v>0</v>
      </c>
      <c r="K23" s="458"/>
      <c r="L23" s="458"/>
      <c r="M23" s="458"/>
      <c r="N23" s="458"/>
      <c r="O23" s="466"/>
      <c r="P23" s="454"/>
      <c r="Q23" s="458">
        <f>'三菜'!F30</f>
        <v>0</v>
      </c>
      <c r="R23" s="458"/>
      <c r="S23" s="458"/>
      <c r="T23" s="458"/>
      <c r="U23" s="458"/>
      <c r="V23" s="459"/>
      <c r="W23" s="454"/>
      <c r="X23" s="458">
        <f>'三菜'!F39</f>
        <v>0</v>
      </c>
      <c r="Y23" s="458"/>
      <c r="Z23" s="458"/>
      <c r="AA23" s="458"/>
      <c r="AB23" s="458"/>
      <c r="AC23" s="459"/>
      <c r="AD23" s="454"/>
      <c r="AE23" s="458">
        <f>'三菜'!F48</f>
        <v>0</v>
      </c>
      <c r="AF23" s="458"/>
      <c r="AG23" s="458"/>
      <c r="AH23" s="458"/>
      <c r="AI23" s="458"/>
      <c r="AJ23" s="459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6" t="s">
        <v>31</v>
      </c>
      <c r="B24" s="452">
        <f>TRIM('三菜'!G4)</f>
      </c>
      <c r="C24" s="460">
        <f>'三菜'!G5</f>
        <v>0</v>
      </c>
      <c r="D24" s="460"/>
      <c r="E24" s="460"/>
      <c r="F24" s="460"/>
      <c r="G24" s="460"/>
      <c r="H24" s="469"/>
      <c r="I24" s="452">
        <f>TRIM('三菜'!G13)</f>
      </c>
      <c r="J24" s="460">
        <f>'三菜'!G14</f>
        <v>0</v>
      </c>
      <c r="K24" s="460"/>
      <c r="L24" s="460"/>
      <c r="M24" s="460"/>
      <c r="N24" s="460"/>
      <c r="O24" s="461"/>
      <c r="P24" s="452" t="e">
        <f>TRIM(三菜!#REF!)</f>
        <v>#REF!</v>
      </c>
      <c r="Q24" s="491" t="e">
        <f>三菜!#REF!</f>
        <v>#REF!</v>
      </c>
      <c r="R24" s="491"/>
      <c r="S24" s="491"/>
      <c r="T24" s="491"/>
      <c r="U24" s="491"/>
      <c r="V24" s="492"/>
      <c r="W24" s="452" t="str">
        <f>TRIM('三菜'!G31)</f>
        <v>木須芽菜</v>
      </c>
      <c r="X24" s="460" t="str">
        <f>'三菜'!G32</f>
        <v>豆芽菜 　　　　　6Kg</v>
      </c>
      <c r="Y24" s="460"/>
      <c r="Z24" s="460"/>
      <c r="AA24" s="460"/>
      <c r="AB24" s="460"/>
      <c r="AC24" s="461"/>
      <c r="AD24" s="452" t="str">
        <f>TRIM('三菜'!G40)</f>
        <v>鮮炒高麗菜</v>
      </c>
      <c r="AE24" s="460" t="str">
        <f>'三菜'!G41</f>
        <v>高麗菜切 　　　　7Kg</v>
      </c>
      <c r="AF24" s="460"/>
      <c r="AG24" s="460"/>
      <c r="AH24" s="460"/>
      <c r="AI24" s="460"/>
      <c r="AJ24" s="461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7"/>
      <c r="B25" s="453"/>
      <c r="C25" s="458">
        <f>'三菜'!G6</f>
        <v>0</v>
      </c>
      <c r="D25" s="458"/>
      <c r="E25" s="458"/>
      <c r="F25" s="458"/>
      <c r="G25" s="458"/>
      <c r="H25" s="466"/>
      <c r="I25" s="453"/>
      <c r="J25" s="458">
        <f>'三菜'!G15</f>
        <v>0</v>
      </c>
      <c r="K25" s="458"/>
      <c r="L25" s="458"/>
      <c r="M25" s="458"/>
      <c r="N25" s="458"/>
      <c r="O25" s="459"/>
      <c r="P25" s="453"/>
      <c r="Q25" s="489">
        <f>'三菜'!G24</f>
        <v>0</v>
      </c>
      <c r="R25" s="489"/>
      <c r="S25" s="489"/>
      <c r="T25" s="489"/>
      <c r="U25" s="489"/>
      <c r="V25" s="490"/>
      <c r="W25" s="453"/>
      <c r="X25" s="458" t="str">
        <f>'三菜'!G33</f>
        <v>木耳絲 　　　　0.5Kg</v>
      </c>
      <c r="Y25" s="458"/>
      <c r="Z25" s="458"/>
      <c r="AA25" s="458"/>
      <c r="AB25" s="458"/>
      <c r="AC25" s="459"/>
      <c r="AD25" s="453"/>
      <c r="AE25" s="458" t="str">
        <f>'三菜'!G42</f>
        <v>蒜末 　　　　　0.1Kg</v>
      </c>
      <c r="AF25" s="458"/>
      <c r="AG25" s="458"/>
      <c r="AH25" s="458"/>
      <c r="AI25" s="458"/>
      <c r="AJ25" s="459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7"/>
      <c r="B26" s="453"/>
      <c r="C26" s="458">
        <f>'三菜'!G7</f>
        <v>0</v>
      </c>
      <c r="D26" s="458"/>
      <c r="E26" s="458"/>
      <c r="F26" s="458"/>
      <c r="G26" s="458"/>
      <c r="H26" s="466"/>
      <c r="I26" s="453"/>
      <c r="J26" s="458">
        <f>'三菜'!G16</f>
        <v>0</v>
      </c>
      <c r="K26" s="458"/>
      <c r="L26" s="458"/>
      <c r="M26" s="458"/>
      <c r="N26" s="458"/>
      <c r="O26" s="459"/>
      <c r="P26" s="453"/>
      <c r="Q26" s="489">
        <f>'三菜'!G25</f>
        <v>0</v>
      </c>
      <c r="R26" s="489"/>
      <c r="S26" s="489"/>
      <c r="T26" s="489"/>
      <c r="U26" s="489"/>
      <c r="V26" s="490"/>
      <c r="W26" s="453"/>
      <c r="X26" s="458" t="str">
        <f>'三菜'!G34</f>
        <v>蒜末 　　　　　0.1Kg</v>
      </c>
      <c r="Y26" s="458"/>
      <c r="Z26" s="458"/>
      <c r="AA26" s="458"/>
      <c r="AB26" s="458"/>
      <c r="AC26" s="459"/>
      <c r="AD26" s="453"/>
      <c r="AE26" s="458">
        <f>'三菜'!G43</f>
        <v>0</v>
      </c>
      <c r="AF26" s="458"/>
      <c r="AG26" s="458"/>
      <c r="AH26" s="458"/>
      <c r="AI26" s="458"/>
      <c r="AJ26" s="459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7"/>
      <c r="B27" s="453"/>
      <c r="C27" s="458">
        <f>'三菜'!G8</f>
        <v>0</v>
      </c>
      <c r="D27" s="458"/>
      <c r="E27" s="458"/>
      <c r="F27" s="458"/>
      <c r="G27" s="458"/>
      <c r="H27" s="466"/>
      <c r="I27" s="453"/>
      <c r="J27" s="458">
        <f>'三菜'!G17</f>
        <v>0</v>
      </c>
      <c r="K27" s="458"/>
      <c r="L27" s="458"/>
      <c r="M27" s="458"/>
      <c r="N27" s="458"/>
      <c r="O27" s="459"/>
      <c r="P27" s="453"/>
      <c r="Q27" s="489">
        <f>'三菜'!G26</f>
        <v>0</v>
      </c>
      <c r="R27" s="489"/>
      <c r="S27" s="489"/>
      <c r="T27" s="489"/>
      <c r="U27" s="489"/>
      <c r="V27" s="490"/>
      <c r="W27" s="453"/>
      <c r="X27" s="458">
        <f>'三菜'!G35</f>
        <v>0</v>
      </c>
      <c r="Y27" s="458"/>
      <c r="Z27" s="458"/>
      <c r="AA27" s="458"/>
      <c r="AB27" s="458"/>
      <c r="AC27" s="459"/>
      <c r="AD27" s="453"/>
      <c r="AE27" s="458">
        <f>'三菜'!G44</f>
        <v>0</v>
      </c>
      <c r="AF27" s="458"/>
      <c r="AG27" s="458"/>
      <c r="AH27" s="458"/>
      <c r="AI27" s="458"/>
      <c r="AJ27" s="459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7"/>
      <c r="B28" s="453"/>
      <c r="C28" s="458">
        <f>'三菜'!G9</f>
        <v>0</v>
      </c>
      <c r="D28" s="458"/>
      <c r="E28" s="458"/>
      <c r="F28" s="458"/>
      <c r="G28" s="458"/>
      <c r="H28" s="466"/>
      <c r="I28" s="453"/>
      <c r="J28" s="458">
        <f>'三菜'!G18</f>
        <v>0</v>
      </c>
      <c r="K28" s="458"/>
      <c r="L28" s="458"/>
      <c r="M28" s="458"/>
      <c r="N28" s="458"/>
      <c r="O28" s="459"/>
      <c r="P28" s="453"/>
      <c r="Q28" s="489">
        <f>'三菜'!G27</f>
        <v>0</v>
      </c>
      <c r="R28" s="489"/>
      <c r="S28" s="489"/>
      <c r="T28" s="489"/>
      <c r="U28" s="489"/>
      <c r="V28" s="490"/>
      <c r="W28" s="453"/>
      <c r="X28" s="458">
        <f>'三菜'!G36</f>
        <v>0</v>
      </c>
      <c r="Y28" s="458"/>
      <c r="Z28" s="458"/>
      <c r="AA28" s="458"/>
      <c r="AB28" s="458"/>
      <c r="AC28" s="459"/>
      <c r="AD28" s="453"/>
      <c r="AE28" s="458">
        <f>'三菜'!G45</f>
        <v>0</v>
      </c>
      <c r="AF28" s="458"/>
      <c r="AG28" s="458"/>
      <c r="AH28" s="458"/>
      <c r="AI28" s="458"/>
      <c r="AJ28" s="459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7"/>
      <c r="B29" s="453"/>
      <c r="C29" s="458">
        <f>'三菜'!G10</f>
        <v>0</v>
      </c>
      <c r="D29" s="458"/>
      <c r="E29" s="458"/>
      <c r="F29" s="458"/>
      <c r="G29" s="458"/>
      <c r="H29" s="466"/>
      <c r="I29" s="453"/>
      <c r="J29" s="458">
        <f>'三菜'!G19</f>
        <v>0</v>
      </c>
      <c r="K29" s="458"/>
      <c r="L29" s="458"/>
      <c r="M29" s="458"/>
      <c r="N29" s="458"/>
      <c r="O29" s="459"/>
      <c r="P29" s="453"/>
      <c r="Q29" s="489">
        <f>'三菜'!G28</f>
        <v>0</v>
      </c>
      <c r="R29" s="489"/>
      <c r="S29" s="489"/>
      <c r="T29" s="489"/>
      <c r="U29" s="489"/>
      <c r="V29" s="490"/>
      <c r="W29" s="453"/>
      <c r="X29" s="458">
        <f>'三菜'!G37</f>
        <v>0</v>
      </c>
      <c r="Y29" s="458"/>
      <c r="Z29" s="458"/>
      <c r="AA29" s="458"/>
      <c r="AB29" s="458"/>
      <c r="AC29" s="459"/>
      <c r="AD29" s="453"/>
      <c r="AE29" s="458">
        <f>'三菜'!G46</f>
        <v>0</v>
      </c>
      <c r="AF29" s="458"/>
      <c r="AG29" s="458"/>
      <c r="AH29" s="458"/>
      <c r="AI29" s="458"/>
      <c r="AJ29" s="459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77"/>
      <c r="B30" s="453"/>
      <c r="C30" s="458">
        <f>'三菜'!G11</f>
        <v>0</v>
      </c>
      <c r="D30" s="458"/>
      <c r="E30" s="458"/>
      <c r="F30" s="458"/>
      <c r="G30" s="458"/>
      <c r="H30" s="466"/>
      <c r="I30" s="453"/>
      <c r="J30" s="458">
        <f>'三菜'!G20</f>
        <v>0</v>
      </c>
      <c r="K30" s="458"/>
      <c r="L30" s="458"/>
      <c r="M30" s="458"/>
      <c r="N30" s="458"/>
      <c r="O30" s="459"/>
      <c r="P30" s="453"/>
      <c r="Q30" s="489">
        <f>'三菜'!G29</f>
        <v>0</v>
      </c>
      <c r="R30" s="489"/>
      <c r="S30" s="489"/>
      <c r="T30" s="489"/>
      <c r="U30" s="489"/>
      <c r="V30" s="490"/>
      <c r="W30" s="453"/>
      <c r="X30" s="458">
        <f>'三菜'!G38</f>
        <v>0</v>
      </c>
      <c r="Y30" s="458"/>
      <c r="Z30" s="458"/>
      <c r="AA30" s="458"/>
      <c r="AB30" s="458"/>
      <c r="AC30" s="459"/>
      <c r="AD30" s="453"/>
      <c r="AE30" s="458">
        <f>'三菜'!G47</f>
        <v>0</v>
      </c>
      <c r="AF30" s="458"/>
      <c r="AG30" s="458"/>
      <c r="AH30" s="458"/>
      <c r="AI30" s="458"/>
      <c r="AJ30" s="459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82"/>
      <c r="B31" s="455"/>
      <c r="C31" s="458">
        <f>'三菜'!G12</f>
        <v>0</v>
      </c>
      <c r="D31" s="458"/>
      <c r="E31" s="458"/>
      <c r="F31" s="458"/>
      <c r="G31" s="458"/>
      <c r="H31" s="466"/>
      <c r="I31" s="454"/>
      <c r="J31" s="458">
        <f>'三菜'!G21</f>
        <v>0</v>
      </c>
      <c r="K31" s="458"/>
      <c r="L31" s="458"/>
      <c r="M31" s="458"/>
      <c r="N31" s="458"/>
      <c r="O31" s="459"/>
      <c r="P31" s="454"/>
      <c r="Q31" s="489">
        <f>'三菜'!G30</f>
        <v>0</v>
      </c>
      <c r="R31" s="489"/>
      <c r="S31" s="489"/>
      <c r="T31" s="489"/>
      <c r="U31" s="489"/>
      <c r="V31" s="490"/>
      <c r="W31" s="454"/>
      <c r="X31" s="458">
        <f>'三菜'!G39</f>
        <v>0</v>
      </c>
      <c r="Y31" s="458"/>
      <c r="Z31" s="458"/>
      <c r="AA31" s="458"/>
      <c r="AB31" s="458"/>
      <c r="AC31" s="459"/>
      <c r="AD31" s="454"/>
      <c r="AE31" s="458">
        <f>'三菜'!G48</f>
        <v>0</v>
      </c>
      <c r="AF31" s="458"/>
      <c r="AG31" s="458"/>
      <c r="AH31" s="458"/>
      <c r="AI31" s="458"/>
      <c r="AJ31" s="459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76" t="s">
        <v>32</v>
      </c>
      <c r="B32" s="452">
        <f>TRIM('三菜'!H4)</f>
      </c>
      <c r="C32" s="460">
        <f>'三菜'!H5</f>
        <v>0</v>
      </c>
      <c r="D32" s="460"/>
      <c r="E32" s="460"/>
      <c r="F32" s="460"/>
      <c r="G32" s="460"/>
      <c r="H32" s="469"/>
      <c r="I32" s="452">
        <f>TRIM('三菜'!H13)</f>
      </c>
      <c r="J32" s="460">
        <f>'三菜'!H14</f>
        <v>0</v>
      </c>
      <c r="K32" s="460"/>
      <c r="L32" s="460"/>
      <c r="M32" s="460"/>
      <c r="N32" s="460"/>
      <c r="O32" s="461"/>
      <c r="P32" s="452" t="str">
        <f>TRIM('三菜'!H22)</f>
        <v>紫菜蛋花湯</v>
      </c>
      <c r="Q32" s="460" t="str">
        <f>'三菜'!H23</f>
        <v>蛋 　　　　　　　1Kg</v>
      </c>
      <c r="R32" s="460"/>
      <c r="S32" s="460"/>
      <c r="T32" s="460"/>
      <c r="U32" s="460"/>
      <c r="V32" s="461"/>
      <c r="W32" s="452" t="str">
        <f>TRIM('三菜'!H31)</f>
        <v>榨菜肉絲湯</v>
      </c>
      <c r="X32" s="460" t="str">
        <f>'三菜'!H32</f>
        <v>榨菜絲 　　　　1.5Kg</v>
      </c>
      <c r="Y32" s="460"/>
      <c r="Z32" s="460"/>
      <c r="AA32" s="460"/>
      <c r="AB32" s="460"/>
      <c r="AC32" s="461"/>
      <c r="AD32" s="452" t="str">
        <f>TRIM('三菜'!H40)</f>
        <v>綠豆薏仁湯</v>
      </c>
      <c r="AE32" s="460" t="str">
        <f>'三菜'!H41</f>
        <v>小薏仁 　　　　已送</v>
      </c>
      <c r="AF32" s="460"/>
      <c r="AG32" s="460"/>
      <c r="AH32" s="460"/>
      <c r="AI32" s="460"/>
      <c r="AJ32" s="461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77"/>
      <c r="B33" s="453"/>
      <c r="C33" s="458">
        <f>'三菜'!H6</f>
        <v>0</v>
      </c>
      <c r="D33" s="458"/>
      <c r="E33" s="458"/>
      <c r="F33" s="458"/>
      <c r="G33" s="458"/>
      <c r="H33" s="466"/>
      <c r="I33" s="453"/>
      <c r="J33" s="493">
        <f>'三菜'!H15</f>
        <v>0</v>
      </c>
      <c r="K33" s="493"/>
      <c r="L33" s="493"/>
      <c r="M33" s="493"/>
      <c r="N33" s="493"/>
      <c r="O33" s="494"/>
      <c r="P33" s="453"/>
      <c r="Q33" s="493" t="str">
        <f>'三菜'!H24</f>
        <v>大骨-溫 　　　　0.5Kg</v>
      </c>
      <c r="R33" s="493"/>
      <c r="S33" s="493"/>
      <c r="T33" s="493"/>
      <c r="U33" s="493"/>
      <c r="V33" s="494"/>
      <c r="W33" s="453"/>
      <c r="X33" s="458" t="str">
        <f>'三菜'!H33</f>
        <v>肉絲-溫 　　　　0.6Kg</v>
      </c>
      <c r="Y33" s="458"/>
      <c r="Z33" s="458"/>
      <c r="AA33" s="458"/>
      <c r="AB33" s="458"/>
      <c r="AC33" s="459"/>
      <c r="AD33" s="453"/>
      <c r="AE33" s="458" t="str">
        <f>'三菜'!H42</f>
        <v>綠豆 　　　　　已送</v>
      </c>
      <c r="AF33" s="458"/>
      <c r="AG33" s="458"/>
      <c r="AH33" s="458"/>
      <c r="AI33" s="458"/>
      <c r="AJ33" s="459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7"/>
      <c r="B34" s="453"/>
      <c r="C34" s="458">
        <f>'三菜'!H7</f>
        <v>0</v>
      </c>
      <c r="D34" s="458"/>
      <c r="E34" s="458"/>
      <c r="F34" s="458"/>
      <c r="G34" s="458"/>
      <c r="H34" s="466"/>
      <c r="I34" s="453"/>
      <c r="J34" s="458">
        <f>'三菜'!H16</f>
        <v>0</v>
      </c>
      <c r="K34" s="458"/>
      <c r="L34" s="458"/>
      <c r="M34" s="458"/>
      <c r="N34" s="458"/>
      <c r="O34" s="459"/>
      <c r="P34" s="453"/>
      <c r="Q34" s="458" t="str">
        <f>'三菜'!H25</f>
        <v>青蔥珠 　　　　0.1Kg</v>
      </c>
      <c r="R34" s="458"/>
      <c r="S34" s="458"/>
      <c r="T34" s="458"/>
      <c r="U34" s="458"/>
      <c r="V34" s="459"/>
      <c r="W34" s="453"/>
      <c r="X34" s="458" t="str">
        <f>'三菜'!H34</f>
        <v>青蔥珠 　　　　0.1Kg</v>
      </c>
      <c r="Y34" s="458"/>
      <c r="Z34" s="458"/>
      <c r="AA34" s="458"/>
      <c r="AB34" s="458"/>
      <c r="AC34" s="459"/>
      <c r="AD34" s="453"/>
      <c r="AE34" s="458">
        <f>'三菜'!H43</f>
        <v>0</v>
      </c>
      <c r="AF34" s="458"/>
      <c r="AG34" s="458"/>
      <c r="AH34" s="458"/>
      <c r="AI34" s="458"/>
      <c r="AJ34" s="459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77"/>
      <c r="B35" s="453"/>
      <c r="C35" s="458">
        <f>'三菜'!H8</f>
        <v>0</v>
      </c>
      <c r="D35" s="458"/>
      <c r="E35" s="458"/>
      <c r="F35" s="458"/>
      <c r="G35" s="458"/>
      <c r="H35" s="466"/>
      <c r="I35" s="453"/>
      <c r="J35" s="458">
        <f>'三菜'!H17</f>
        <v>0</v>
      </c>
      <c r="K35" s="458"/>
      <c r="L35" s="458"/>
      <c r="M35" s="458"/>
      <c r="N35" s="458"/>
      <c r="O35" s="459"/>
      <c r="P35" s="453"/>
      <c r="Q35" s="463" t="str">
        <f>'三菜'!H26</f>
        <v>紫菜片 　　　　0.1Kg</v>
      </c>
      <c r="R35" s="463"/>
      <c r="S35" s="463"/>
      <c r="T35" s="463"/>
      <c r="U35" s="463"/>
      <c r="V35" s="464"/>
      <c r="W35" s="453"/>
      <c r="X35" s="458">
        <f>'三菜'!H35</f>
        <v>0</v>
      </c>
      <c r="Y35" s="458"/>
      <c r="Z35" s="458"/>
      <c r="AA35" s="458"/>
      <c r="AB35" s="458"/>
      <c r="AC35" s="459"/>
      <c r="AD35" s="453"/>
      <c r="AE35" s="458">
        <f>'三菜'!H44</f>
        <v>0</v>
      </c>
      <c r="AF35" s="458"/>
      <c r="AG35" s="458"/>
      <c r="AH35" s="458"/>
      <c r="AI35" s="458"/>
      <c r="AJ35" s="459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77"/>
      <c r="B36" s="453"/>
      <c r="C36" s="458">
        <f>'三菜'!H9</f>
        <v>0</v>
      </c>
      <c r="D36" s="458"/>
      <c r="E36" s="458"/>
      <c r="F36" s="458"/>
      <c r="G36" s="458"/>
      <c r="H36" s="466"/>
      <c r="I36" s="453"/>
      <c r="J36" s="493">
        <f>'三菜'!H18</f>
        <v>0</v>
      </c>
      <c r="K36" s="493"/>
      <c r="L36" s="493"/>
      <c r="M36" s="493"/>
      <c r="N36" s="493"/>
      <c r="O36" s="494"/>
      <c r="P36" s="453"/>
      <c r="Q36" s="493">
        <f>'三菜'!H27</f>
        <v>0</v>
      </c>
      <c r="R36" s="493"/>
      <c r="S36" s="493"/>
      <c r="T36" s="493"/>
      <c r="U36" s="493"/>
      <c r="V36" s="494"/>
      <c r="W36" s="453"/>
      <c r="X36" s="458" t="str">
        <f>'三菜'!H36</f>
        <v>提早送</v>
      </c>
      <c r="Y36" s="458"/>
      <c r="Z36" s="458"/>
      <c r="AA36" s="458"/>
      <c r="AB36" s="458"/>
      <c r="AC36" s="459"/>
      <c r="AD36" s="453"/>
      <c r="AE36" s="458">
        <f>'三菜'!H45</f>
        <v>0</v>
      </c>
      <c r="AF36" s="458"/>
      <c r="AG36" s="458"/>
      <c r="AH36" s="458"/>
      <c r="AI36" s="458"/>
      <c r="AJ36" s="459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77"/>
      <c r="B37" s="453"/>
      <c r="C37" s="458">
        <f>'三菜'!H10</f>
        <v>0</v>
      </c>
      <c r="D37" s="458"/>
      <c r="E37" s="458"/>
      <c r="F37" s="458"/>
      <c r="G37" s="458"/>
      <c r="H37" s="466"/>
      <c r="I37" s="453"/>
      <c r="J37" s="456">
        <f>'三菜'!H19</f>
        <v>0</v>
      </c>
      <c r="K37" s="456"/>
      <c r="L37" s="456"/>
      <c r="M37" s="456"/>
      <c r="N37" s="456"/>
      <c r="O37" s="457"/>
      <c r="P37" s="453"/>
      <c r="Q37" s="458">
        <f>'三菜'!H28</f>
        <v>0</v>
      </c>
      <c r="R37" s="458"/>
      <c r="S37" s="458"/>
      <c r="T37" s="458"/>
      <c r="U37" s="458"/>
      <c r="V37" s="459"/>
      <c r="W37" s="453"/>
      <c r="X37" s="458" t="str">
        <f>'三菜'!H37</f>
        <v>小薏仁 　　　　1.5Kg</v>
      </c>
      <c r="Y37" s="458"/>
      <c r="Z37" s="458"/>
      <c r="AA37" s="458"/>
      <c r="AB37" s="458"/>
      <c r="AC37" s="459"/>
      <c r="AD37" s="453"/>
      <c r="AE37" s="458">
        <f>'三菜'!H46</f>
        <v>0</v>
      </c>
      <c r="AF37" s="458"/>
      <c r="AG37" s="458"/>
      <c r="AH37" s="458"/>
      <c r="AI37" s="458"/>
      <c r="AJ37" s="459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77"/>
      <c r="B38" s="453"/>
      <c r="C38" s="458">
        <f>'三菜'!H11</f>
        <v>0</v>
      </c>
      <c r="D38" s="458"/>
      <c r="E38" s="458"/>
      <c r="F38" s="458"/>
      <c r="G38" s="458"/>
      <c r="H38" s="466"/>
      <c r="I38" s="453"/>
      <c r="J38" s="456">
        <f>'三菜'!H20</f>
        <v>0</v>
      </c>
      <c r="K38" s="456"/>
      <c r="L38" s="456"/>
      <c r="M38" s="456"/>
      <c r="N38" s="456"/>
      <c r="O38" s="457"/>
      <c r="P38" s="453"/>
      <c r="Q38" s="458">
        <f>'三菜'!H29</f>
        <v>0</v>
      </c>
      <c r="R38" s="458"/>
      <c r="S38" s="458"/>
      <c r="T38" s="458"/>
      <c r="U38" s="458"/>
      <c r="V38" s="459"/>
      <c r="W38" s="453"/>
      <c r="X38" s="458" t="str">
        <f>'三菜'!H38</f>
        <v>綠豆 　　　　　1.5Kg</v>
      </c>
      <c r="Y38" s="458"/>
      <c r="Z38" s="458"/>
      <c r="AA38" s="458"/>
      <c r="AB38" s="458"/>
      <c r="AC38" s="459"/>
      <c r="AD38" s="453"/>
      <c r="AE38" s="458">
        <f>'三菜'!H47</f>
        <v>0</v>
      </c>
      <c r="AF38" s="458"/>
      <c r="AG38" s="458"/>
      <c r="AH38" s="458"/>
      <c r="AI38" s="458"/>
      <c r="AJ38" s="459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77"/>
      <c r="B39" s="455"/>
      <c r="C39" s="456">
        <f>'三菜'!H12</f>
        <v>0</v>
      </c>
      <c r="D39" s="456"/>
      <c r="E39" s="456"/>
      <c r="F39" s="456"/>
      <c r="G39" s="456"/>
      <c r="H39" s="481"/>
      <c r="I39" s="455"/>
      <c r="J39" s="472">
        <f>'三菜'!H21</f>
        <v>0</v>
      </c>
      <c r="K39" s="472"/>
      <c r="L39" s="472"/>
      <c r="M39" s="472"/>
      <c r="N39" s="472"/>
      <c r="O39" s="473"/>
      <c r="P39" s="455"/>
      <c r="Q39" s="463">
        <f>'三菜'!H30</f>
        <v>0</v>
      </c>
      <c r="R39" s="463"/>
      <c r="S39" s="463"/>
      <c r="T39" s="463"/>
      <c r="U39" s="463"/>
      <c r="V39" s="464"/>
      <c r="W39" s="455"/>
      <c r="X39" s="456">
        <f>'三菜'!H39</f>
        <v>0</v>
      </c>
      <c r="Y39" s="456"/>
      <c r="Z39" s="456"/>
      <c r="AA39" s="456"/>
      <c r="AB39" s="456"/>
      <c r="AC39" s="457"/>
      <c r="AD39" s="455"/>
      <c r="AE39" s="456">
        <f>'三菜'!H48</f>
        <v>0</v>
      </c>
      <c r="AF39" s="456"/>
      <c r="AG39" s="456"/>
      <c r="AH39" s="456"/>
      <c r="AI39" s="456"/>
      <c r="AJ39" s="45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74" t="s">
        <v>33</v>
      </c>
      <c r="B40" s="475"/>
      <c r="C40" s="478">
        <f>'三菜'!I4</f>
        <v>0</v>
      </c>
      <c r="D40" s="479"/>
      <c r="E40" s="479"/>
      <c r="F40" s="479"/>
      <c r="G40" s="479"/>
      <c r="H40" s="480"/>
      <c r="I40" s="77"/>
      <c r="J40" s="479">
        <f>'三菜'!I13</f>
        <v>0</v>
      </c>
      <c r="K40" s="479"/>
      <c r="L40" s="479"/>
      <c r="M40" s="479"/>
      <c r="N40" s="479"/>
      <c r="O40" s="480"/>
      <c r="P40" s="77"/>
      <c r="Q40" s="479">
        <f>'三菜'!I22</f>
        <v>0</v>
      </c>
      <c r="R40" s="479"/>
      <c r="S40" s="479"/>
      <c r="T40" s="479"/>
      <c r="U40" s="479"/>
      <c r="V40" s="480"/>
      <c r="W40" s="78"/>
      <c r="X40" s="495" t="str">
        <f>'三菜'!I31</f>
        <v>水果</v>
      </c>
      <c r="Y40" s="495"/>
      <c r="Z40" s="495"/>
      <c r="AA40" s="495"/>
      <c r="AB40" s="495"/>
      <c r="AC40" s="496"/>
      <c r="AD40" s="78"/>
      <c r="AE40" s="479">
        <f>'三菜'!I40</f>
        <v>0</v>
      </c>
      <c r="AF40" s="479"/>
      <c r="AG40" s="479"/>
      <c r="AH40" s="479"/>
      <c r="AI40" s="479"/>
      <c r="AJ40" s="480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50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51" t="s">
        <v>29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I32:I39"/>
    <mergeCell ref="J36:O36"/>
    <mergeCell ref="J37:O37"/>
    <mergeCell ref="J32:O32"/>
    <mergeCell ref="J33:O33"/>
    <mergeCell ref="J34:O34"/>
    <mergeCell ref="J35:O35"/>
    <mergeCell ref="Q31:V31"/>
    <mergeCell ref="Q38:V38"/>
    <mergeCell ref="J40:O40"/>
    <mergeCell ref="J38:O38"/>
    <mergeCell ref="J39:O39"/>
    <mergeCell ref="Q40:V40"/>
    <mergeCell ref="P32:P39"/>
    <mergeCell ref="P24:P31"/>
    <mergeCell ref="J30:O30"/>
    <mergeCell ref="J28:O28"/>
    <mergeCell ref="X38:AC38"/>
    <mergeCell ref="AE37:AJ37"/>
    <mergeCell ref="AE38:AJ38"/>
    <mergeCell ref="Q29:V29"/>
    <mergeCell ref="X29:AC29"/>
    <mergeCell ref="AE29:AJ29"/>
    <mergeCell ref="X32:AC32"/>
    <mergeCell ref="AE33:AJ33"/>
    <mergeCell ref="AE34:AJ34"/>
    <mergeCell ref="X37:AC37"/>
    <mergeCell ref="Q28:V28"/>
    <mergeCell ref="Q27:V27"/>
    <mergeCell ref="X27:AC27"/>
    <mergeCell ref="X28:AC28"/>
    <mergeCell ref="Q25:V25"/>
    <mergeCell ref="Q26:V26"/>
    <mergeCell ref="AE23:AJ23"/>
    <mergeCell ref="X24:AC24"/>
    <mergeCell ref="X25:AC25"/>
    <mergeCell ref="X26:AC26"/>
    <mergeCell ref="Q24:V24"/>
    <mergeCell ref="Q23:V23"/>
    <mergeCell ref="AE26:AJ26"/>
    <mergeCell ref="Q17:V17"/>
    <mergeCell ref="Q21:V21"/>
    <mergeCell ref="Q18:V18"/>
    <mergeCell ref="Q20:V20"/>
    <mergeCell ref="Q19:V19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C20:H20"/>
    <mergeCell ref="C23:H23"/>
    <mergeCell ref="I16:I23"/>
    <mergeCell ref="J20:O20"/>
    <mergeCell ref="J21:O21"/>
    <mergeCell ref="J18:O18"/>
    <mergeCell ref="J19:O19"/>
    <mergeCell ref="C16:H16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22:H22"/>
    <mergeCell ref="C34:H34"/>
    <mergeCell ref="C35:H35"/>
    <mergeCell ref="C37:H37"/>
    <mergeCell ref="C27:H27"/>
    <mergeCell ref="A40:B40"/>
    <mergeCell ref="A32:A39"/>
    <mergeCell ref="B32:B39"/>
    <mergeCell ref="C30:H30"/>
    <mergeCell ref="C40:H40"/>
    <mergeCell ref="C36:H36"/>
    <mergeCell ref="C33:H33"/>
    <mergeCell ref="C38:H38"/>
    <mergeCell ref="C39:H39"/>
    <mergeCell ref="C32:H32"/>
    <mergeCell ref="J8:O8"/>
    <mergeCell ref="J9:O9"/>
    <mergeCell ref="J10:O10"/>
    <mergeCell ref="J15:O15"/>
    <mergeCell ref="J14:O14"/>
    <mergeCell ref="J12:O12"/>
    <mergeCell ref="J13:O13"/>
    <mergeCell ref="Q11:V11"/>
    <mergeCell ref="Q15:V15"/>
    <mergeCell ref="J31:O31"/>
    <mergeCell ref="C19:H19"/>
    <mergeCell ref="C17:H17"/>
    <mergeCell ref="I24:I31"/>
    <mergeCell ref="C24:H24"/>
    <mergeCell ref="C26:H26"/>
    <mergeCell ref="C29:H29"/>
    <mergeCell ref="C25:H25"/>
    <mergeCell ref="J27:O27"/>
    <mergeCell ref="J16:O16"/>
    <mergeCell ref="J17:O17"/>
    <mergeCell ref="J29:O29"/>
    <mergeCell ref="J24:O24"/>
    <mergeCell ref="J25:O25"/>
    <mergeCell ref="J26:O26"/>
    <mergeCell ref="J23:O23"/>
    <mergeCell ref="J22:O22"/>
    <mergeCell ref="X11:AC11"/>
    <mergeCell ref="P8:P15"/>
    <mergeCell ref="J11:O11"/>
    <mergeCell ref="P16:P23"/>
    <mergeCell ref="Q16:V16"/>
    <mergeCell ref="Q22:V22"/>
    <mergeCell ref="Q13:V13"/>
    <mergeCell ref="Q14:V14"/>
    <mergeCell ref="Q9:V9"/>
    <mergeCell ref="Q10:V10"/>
    <mergeCell ref="X12:AC12"/>
    <mergeCell ref="Q12:V12"/>
    <mergeCell ref="W8:W15"/>
    <mergeCell ref="Q8:V8"/>
    <mergeCell ref="X13:AC13"/>
    <mergeCell ref="X14:AC14"/>
    <mergeCell ref="X15:AC15"/>
    <mergeCell ref="X8:AC8"/>
    <mergeCell ref="X9:AC9"/>
    <mergeCell ref="X10:AC10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9:AJ39"/>
    <mergeCell ref="AE22:AJ22"/>
    <mergeCell ref="AE28:AJ28"/>
    <mergeCell ref="AE30:AJ30"/>
    <mergeCell ref="AE31:AJ31"/>
    <mergeCell ref="AE24:AJ24"/>
    <mergeCell ref="AE25:AJ25"/>
    <mergeCell ref="AE32:AJ32"/>
    <mergeCell ref="AE27:AJ2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42" t="str">
        <f>'三菜'!B1</f>
        <v>嘉義縣北美國小 103學年度第2學期第9週午餐食譜設計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502">
        <f>SUM(E37:AG37)/5</f>
        <v>0</v>
      </c>
      <c r="AG1" s="502"/>
      <c r="AH1" s="502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45"/>
      <c r="B3" s="99" t="s">
        <v>0</v>
      </c>
      <c r="C3" s="518">
        <f>TRIM('三菜'!B4)</f>
      </c>
      <c r="D3" s="443"/>
      <c r="E3" s="67" t="s">
        <v>38</v>
      </c>
      <c r="F3" s="67">
        <f>TRIM('三菜'!B6)</f>
      </c>
      <c r="G3" s="67" t="s">
        <v>39</v>
      </c>
      <c r="H3" s="67">
        <f>TRIM('三菜'!B6)</f>
      </c>
      <c r="I3" s="99" t="s">
        <v>0</v>
      </c>
      <c r="J3" s="518" t="str">
        <f>TRIM('三菜'!B13)</f>
        <v>4</v>
      </c>
      <c r="K3" s="443"/>
      <c r="L3" s="67" t="s">
        <v>38</v>
      </c>
      <c r="M3" s="67" t="str">
        <f>TRIM('三菜'!B15)</f>
        <v>7</v>
      </c>
      <c r="N3" s="67" t="s">
        <v>39</v>
      </c>
      <c r="O3" s="67" t="str">
        <f>TRIM('三菜'!B17)</f>
        <v>星期二</v>
      </c>
      <c r="P3" s="99" t="s">
        <v>0</v>
      </c>
      <c r="Q3" s="518" t="str">
        <f>TRIM('三菜'!B22)</f>
        <v>4</v>
      </c>
      <c r="R3" s="443"/>
      <c r="S3" s="67" t="s">
        <v>38</v>
      </c>
      <c r="T3" s="67" t="str">
        <f>TRIM('三菜'!B24)</f>
        <v>8</v>
      </c>
      <c r="U3" s="67" t="s">
        <v>39</v>
      </c>
      <c r="V3" s="67" t="str">
        <f>TRIM('三菜'!B26)</f>
        <v>星期三</v>
      </c>
      <c r="W3" s="99" t="s">
        <v>0</v>
      </c>
      <c r="X3" s="518" t="str">
        <f>TRIM('三菜'!B31)</f>
        <v>4</v>
      </c>
      <c r="Y3" s="443"/>
      <c r="Z3" s="67" t="s">
        <v>38</v>
      </c>
      <c r="AA3" s="67" t="str">
        <f>TRIM('三菜'!B33)</f>
        <v>9</v>
      </c>
      <c r="AB3" s="67" t="s">
        <v>39</v>
      </c>
      <c r="AC3" s="67" t="str">
        <f>TRIM('三菜'!B35)</f>
        <v>星期四</v>
      </c>
      <c r="AD3" s="99" t="s">
        <v>0</v>
      </c>
      <c r="AE3" s="518" t="str">
        <f>TRIM('三菜'!B40)</f>
        <v>4</v>
      </c>
      <c r="AF3" s="443"/>
      <c r="AG3" s="67" t="s">
        <v>38</v>
      </c>
      <c r="AH3" s="67" t="str">
        <f>TRIM('三菜'!B42)</f>
        <v>10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46"/>
      <c r="B4" s="100" t="s">
        <v>27</v>
      </c>
      <c r="C4" s="517">
        <f>TRIM('三菜'!B12)</f>
      </c>
      <c r="D4" s="404"/>
      <c r="E4" s="404"/>
      <c r="F4" s="404"/>
      <c r="G4" s="440" t="s">
        <v>49</v>
      </c>
      <c r="H4" s="441"/>
      <c r="I4" s="100" t="s">
        <v>27</v>
      </c>
      <c r="J4" s="517" t="str">
        <f>TRIM('三菜'!B21)</f>
        <v>84</v>
      </c>
      <c r="K4" s="404"/>
      <c r="L4" s="404"/>
      <c r="M4" s="404"/>
      <c r="N4" s="440" t="s">
        <v>49</v>
      </c>
      <c r="O4" s="441"/>
      <c r="P4" s="100" t="s">
        <v>27</v>
      </c>
      <c r="Q4" s="517" t="str">
        <f>TRIM('三菜'!B30)</f>
        <v>84</v>
      </c>
      <c r="R4" s="404"/>
      <c r="S4" s="404"/>
      <c r="T4" s="404"/>
      <c r="U4" s="440" t="s">
        <v>49</v>
      </c>
      <c r="V4" s="441"/>
      <c r="W4" s="100" t="s">
        <v>27</v>
      </c>
      <c r="X4" s="517" t="str">
        <f>TRIM('三菜'!B39)</f>
        <v>84</v>
      </c>
      <c r="Y4" s="404"/>
      <c r="Z4" s="404"/>
      <c r="AA4" s="404"/>
      <c r="AB4" s="440" t="s">
        <v>49</v>
      </c>
      <c r="AC4" s="441"/>
      <c r="AD4" s="100" t="s">
        <v>27</v>
      </c>
      <c r="AE4" s="517" t="str">
        <f>TRIM('三菜'!B48)</f>
        <v>84</v>
      </c>
      <c r="AF4" s="404"/>
      <c r="AG4" s="404"/>
      <c r="AH4" s="404"/>
      <c r="AI4" s="440" t="s">
        <v>49</v>
      </c>
      <c r="AJ4" s="44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46"/>
      <c r="B5" s="101" t="s">
        <v>2</v>
      </c>
      <c r="C5" s="517">
        <f>TRIM('三菜'!D4)</f>
      </c>
      <c r="D5" s="404"/>
      <c r="E5" s="404"/>
      <c r="F5" s="404"/>
      <c r="G5" s="404"/>
      <c r="H5" s="434"/>
      <c r="I5" s="101" t="s">
        <v>2</v>
      </c>
      <c r="J5" s="517">
        <f>TRIM('三菜'!K4)</f>
      </c>
      <c r="K5" s="404"/>
      <c r="L5" s="404"/>
      <c r="M5" s="404"/>
      <c r="N5" s="404"/>
      <c r="O5" s="434"/>
      <c r="P5" s="101" t="s">
        <v>2</v>
      </c>
      <c r="Q5" s="517" t="str">
        <f>TRIM('三菜'!D22)</f>
        <v>白米飯</v>
      </c>
      <c r="R5" s="404"/>
      <c r="S5" s="404"/>
      <c r="T5" s="404"/>
      <c r="U5" s="404"/>
      <c r="V5" s="434"/>
      <c r="W5" s="101" t="s">
        <v>2</v>
      </c>
      <c r="X5" s="517" t="str">
        <f>TRIM('三菜'!D31)</f>
        <v>五穀飯</v>
      </c>
      <c r="Y5" s="404"/>
      <c r="Z5" s="404"/>
      <c r="AA5" s="404"/>
      <c r="AB5" s="404"/>
      <c r="AC5" s="434"/>
      <c r="AD5" s="101" t="s">
        <v>2</v>
      </c>
      <c r="AE5" s="517" t="str">
        <f>TRIM('三菜'!D40)</f>
        <v>白米飯</v>
      </c>
      <c r="AF5" s="404"/>
      <c r="AG5" s="404"/>
      <c r="AH5" s="404"/>
      <c r="AI5" s="404"/>
      <c r="AJ5" s="43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47"/>
      <c r="B6" s="116" t="s">
        <v>40</v>
      </c>
      <c r="C6" s="515" t="s">
        <v>43</v>
      </c>
      <c r="D6" s="516"/>
      <c r="E6" s="515" t="s">
        <v>42</v>
      </c>
      <c r="F6" s="516"/>
      <c r="G6" s="98" t="s">
        <v>50</v>
      </c>
      <c r="H6" s="79" t="s">
        <v>51</v>
      </c>
      <c r="I6" s="116" t="s">
        <v>40</v>
      </c>
      <c r="J6" s="515" t="s">
        <v>43</v>
      </c>
      <c r="K6" s="516"/>
      <c r="L6" s="515" t="s">
        <v>42</v>
      </c>
      <c r="M6" s="516"/>
      <c r="N6" s="98" t="s">
        <v>50</v>
      </c>
      <c r="O6" s="79" t="s">
        <v>51</v>
      </c>
      <c r="P6" s="116" t="s">
        <v>40</v>
      </c>
      <c r="Q6" s="515" t="s">
        <v>43</v>
      </c>
      <c r="R6" s="516"/>
      <c r="S6" s="515" t="s">
        <v>42</v>
      </c>
      <c r="T6" s="516"/>
      <c r="U6" s="98" t="s">
        <v>50</v>
      </c>
      <c r="V6" s="79" t="s">
        <v>51</v>
      </c>
      <c r="W6" s="116" t="s">
        <v>40</v>
      </c>
      <c r="X6" s="515" t="s">
        <v>43</v>
      </c>
      <c r="Y6" s="516"/>
      <c r="Z6" s="515" t="s">
        <v>42</v>
      </c>
      <c r="AA6" s="516"/>
      <c r="AB6" s="98" t="s">
        <v>50</v>
      </c>
      <c r="AC6" s="79" t="s">
        <v>51</v>
      </c>
      <c r="AD6" s="116" t="s">
        <v>40</v>
      </c>
      <c r="AE6" s="515" t="s">
        <v>43</v>
      </c>
      <c r="AF6" s="516"/>
      <c r="AG6" s="515" t="s">
        <v>42</v>
      </c>
      <c r="AH6" s="516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77" t="s">
        <v>44</v>
      </c>
      <c r="B7" s="462">
        <f>TRIM('三菜'!E4)</f>
      </c>
      <c r="C7" s="469">
        <f>'三菜'!E5</f>
        <v>0</v>
      </c>
      <c r="D7" s="503"/>
      <c r="E7" s="105"/>
      <c r="F7" s="86" t="s">
        <v>62</v>
      </c>
      <c r="G7" s="118"/>
      <c r="H7" s="91">
        <f>E7*G7</f>
        <v>0</v>
      </c>
      <c r="I7" s="462">
        <f>TRIM('三菜'!D13)</f>
      </c>
      <c r="J7" s="469">
        <f>'三菜'!E14</f>
        <v>0</v>
      </c>
      <c r="K7" s="503"/>
      <c r="L7" s="105"/>
      <c r="M7" s="86" t="s">
        <v>62</v>
      </c>
      <c r="N7" s="118"/>
      <c r="O7" s="91">
        <f>L7*N7</f>
        <v>0</v>
      </c>
      <c r="P7" s="462" t="str">
        <f>TRIM('三菜'!E22)</f>
        <v>肉絲蒜苗炒飯</v>
      </c>
      <c r="Q7" s="469" t="str">
        <f>'三菜'!E23</f>
        <v>肉絲 　　　　　　3Kg</v>
      </c>
      <c r="R7" s="503"/>
      <c r="S7" s="105"/>
      <c r="T7" s="86" t="s">
        <v>62</v>
      </c>
      <c r="U7" s="86"/>
      <c r="V7" s="91">
        <f>S7*U7</f>
        <v>0</v>
      </c>
      <c r="W7" s="462" t="str">
        <f>TRIM('三菜'!E31)</f>
        <v>香酥鯖魚</v>
      </c>
      <c r="X7" s="469" t="str">
        <f>'三菜'!E32</f>
        <v>鯖魚片1/2 　　　89片</v>
      </c>
      <c r="Y7" s="503"/>
      <c r="Z7" s="105"/>
      <c r="AA7" s="86" t="s">
        <v>62</v>
      </c>
      <c r="AB7" s="86"/>
      <c r="AC7" s="91">
        <f>Z7*AB7</f>
        <v>0</v>
      </c>
      <c r="AD7" s="462" t="str">
        <f>TRIM('三菜'!E40)</f>
        <v>八寶肉醬</v>
      </c>
      <c r="AE7" s="469" t="str">
        <f>'三菜'!E41</f>
        <v>白蘿蔔小丁 　　　2Kg</v>
      </c>
      <c r="AF7" s="503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7"/>
      <c r="B8" s="453"/>
      <c r="C8" s="466">
        <f>'三菜'!E6</f>
        <v>0</v>
      </c>
      <c r="D8" s="504"/>
      <c r="E8" s="107"/>
      <c r="F8" s="86" t="s">
        <v>62</v>
      </c>
      <c r="G8" s="106"/>
      <c r="H8" s="91">
        <f aca="true" t="shared" si="0" ref="H8:H36">E8*G8</f>
        <v>0</v>
      </c>
      <c r="I8" s="453"/>
      <c r="J8" s="466">
        <f>'三菜'!E15</f>
        <v>0</v>
      </c>
      <c r="K8" s="504"/>
      <c r="L8" s="107"/>
      <c r="M8" s="86" t="s">
        <v>62</v>
      </c>
      <c r="N8" s="106"/>
      <c r="O8" s="91">
        <f aca="true" t="shared" si="1" ref="O8:O14">L8*N8</f>
        <v>0</v>
      </c>
      <c r="P8" s="453"/>
      <c r="Q8" s="466" t="str">
        <f>'三菜'!E24</f>
        <v>高麗菜切片 　　　3Kg</v>
      </c>
      <c r="R8" s="504"/>
      <c r="S8" s="107"/>
      <c r="T8" s="86" t="s">
        <v>62</v>
      </c>
      <c r="U8" s="87"/>
      <c r="V8" s="91">
        <f aca="true" t="shared" si="2" ref="V8:V14">S8*U8</f>
        <v>0</v>
      </c>
      <c r="W8" s="453"/>
      <c r="X8" s="466">
        <f>'三菜'!E33</f>
        <v>0</v>
      </c>
      <c r="Y8" s="504"/>
      <c r="Z8" s="107"/>
      <c r="AA8" s="86" t="s">
        <v>62</v>
      </c>
      <c r="AB8" s="87"/>
      <c r="AC8" s="91">
        <f aca="true" t="shared" si="3" ref="AC8:AC14">Z8*AB8</f>
        <v>0</v>
      </c>
      <c r="AD8" s="453"/>
      <c r="AE8" s="466" t="str">
        <f>'三菜'!E42</f>
        <v>豆干丁 　　　　　2Kg</v>
      </c>
      <c r="AF8" s="504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7"/>
      <c r="B9" s="453"/>
      <c r="C9" s="466">
        <f>'三菜'!E7</f>
        <v>0</v>
      </c>
      <c r="D9" s="504"/>
      <c r="E9" s="107"/>
      <c r="F9" s="86" t="s">
        <v>62</v>
      </c>
      <c r="G9" s="106"/>
      <c r="H9" s="91">
        <f t="shared" si="0"/>
        <v>0</v>
      </c>
      <c r="I9" s="453"/>
      <c r="J9" s="466">
        <f>'三菜'!E16</f>
        <v>0</v>
      </c>
      <c r="K9" s="504"/>
      <c r="L9" s="107"/>
      <c r="M9" s="86" t="s">
        <v>62</v>
      </c>
      <c r="N9" s="106"/>
      <c r="O9" s="91">
        <f t="shared" si="1"/>
        <v>0</v>
      </c>
      <c r="P9" s="453"/>
      <c r="Q9" s="466" t="str">
        <f>'三菜'!E25</f>
        <v>洋蔥絲 　　　　　1Kg</v>
      </c>
      <c r="R9" s="504"/>
      <c r="S9" s="107"/>
      <c r="T9" s="86" t="s">
        <v>62</v>
      </c>
      <c r="U9" s="87"/>
      <c r="V9" s="91">
        <f t="shared" si="2"/>
        <v>0</v>
      </c>
      <c r="W9" s="453"/>
      <c r="X9" s="466">
        <f>'三菜'!E34</f>
        <v>0</v>
      </c>
      <c r="Y9" s="504"/>
      <c r="Z9" s="107"/>
      <c r="AA9" s="86" t="s">
        <v>62</v>
      </c>
      <c r="AB9" s="87"/>
      <c r="AC9" s="91">
        <f t="shared" si="3"/>
        <v>0</v>
      </c>
      <c r="AD9" s="453"/>
      <c r="AE9" s="466" t="str">
        <f>'三菜'!E43</f>
        <v>絞肉 　　　　　　2Kg</v>
      </c>
      <c r="AF9" s="504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7"/>
      <c r="B10" s="453"/>
      <c r="C10" s="466">
        <f>'三菜'!E8</f>
        <v>0</v>
      </c>
      <c r="D10" s="504"/>
      <c r="E10" s="123"/>
      <c r="F10" s="86" t="s">
        <v>62</v>
      </c>
      <c r="G10" s="118"/>
      <c r="H10" s="91">
        <f t="shared" si="0"/>
        <v>0</v>
      </c>
      <c r="I10" s="453"/>
      <c r="J10" s="466">
        <f>'三菜'!E17</f>
        <v>0</v>
      </c>
      <c r="K10" s="504"/>
      <c r="L10" s="123"/>
      <c r="M10" s="86" t="s">
        <v>62</v>
      </c>
      <c r="N10" s="118"/>
      <c r="O10" s="91">
        <f t="shared" si="1"/>
        <v>0</v>
      </c>
      <c r="P10" s="453"/>
      <c r="Q10" s="466" t="str">
        <f>'三菜'!E26</f>
        <v>蛋 　　　　　　　1Kg</v>
      </c>
      <c r="R10" s="504"/>
      <c r="S10" s="123"/>
      <c r="T10" s="86" t="s">
        <v>62</v>
      </c>
      <c r="U10" s="86"/>
      <c r="V10" s="91">
        <f t="shared" si="2"/>
        <v>0</v>
      </c>
      <c r="W10" s="453"/>
      <c r="X10" s="466">
        <f>'三菜'!E35</f>
        <v>0</v>
      </c>
      <c r="Y10" s="504"/>
      <c r="Z10" s="123"/>
      <c r="AA10" s="86" t="s">
        <v>62</v>
      </c>
      <c r="AB10" s="86"/>
      <c r="AC10" s="91">
        <f t="shared" si="3"/>
        <v>0</v>
      </c>
      <c r="AD10" s="453"/>
      <c r="AE10" s="466" t="str">
        <f>'三菜'!E44</f>
        <v>鮮筍丁 　　　　　1Kg</v>
      </c>
      <c r="AF10" s="504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7"/>
      <c r="B11" s="453"/>
      <c r="C11" s="466">
        <f>'三菜'!E9</f>
        <v>0</v>
      </c>
      <c r="D11" s="504"/>
      <c r="E11" s="107"/>
      <c r="F11" s="86" t="s">
        <v>62</v>
      </c>
      <c r="G11" s="106"/>
      <c r="H11" s="91">
        <f t="shared" si="0"/>
        <v>0</v>
      </c>
      <c r="I11" s="453"/>
      <c r="J11" s="466">
        <f>'三菜'!E18</f>
        <v>0</v>
      </c>
      <c r="K11" s="504"/>
      <c r="L11" s="107"/>
      <c r="M11" s="86" t="s">
        <v>62</v>
      </c>
      <c r="N11" s="106"/>
      <c r="O11" s="91">
        <f t="shared" si="1"/>
        <v>0</v>
      </c>
      <c r="P11" s="453"/>
      <c r="Q11" s="466" t="str">
        <f>'三菜'!F23</f>
        <v>紅蘿蔔絲 　　　0.5Kg</v>
      </c>
      <c r="R11" s="504"/>
      <c r="S11" s="107"/>
      <c r="T11" s="86" t="s">
        <v>62</v>
      </c>
      <c r="U11" s="87"/>
      <c r="V11" s="91">
        <f t="shared" si="2"/>
        <v>0</v>
      </c>
      <c r="W11" s="453"/>
      <c r="X11" s="466">
        <f>'三菜'!E36</f>
        <v>0</v>
      </c>
      <c r="Y11" s="504"/>
      <c r="Z11" s="107"/>
      <c r="AA11" s="86" t="s">
        <v>62</v>
      </c>
      <c r="AB11" s="87"/>
      <c r="AC11" s="91">
        <f t="shared" si="3"/>
        <v>0</v>
      </c>
      <c r="AD11" s="453"/>
      <c r="AE11" s="466" t="str">
        <f>'三菜'!E45</f>
        <v>紅蘿蔔小丁 　　0.5Kg</v>
      </c>
      <c r="AF11" s="504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7"/>
      <c r="B12" s="453"/>
      <c r="C12" s="466">
        <f>'三菜'!E10</f>
        <v>0</v>
      </c>
      <c r="D12" s="504"/>
      <c r="E12" s="107"/>
      <c r="F12" s="87"/>
      <c r="G12" s="106"/>
      <c r="H12" s="91">
        <f t="shared" si="0"/>
        <v>0</v>
      </c>
      <c r="I12" s="453"/>
      <c r="J12" s="466">
        <f>'三菜'!E19</f>
        <v>0</v>
      </c>
      <c r="K12" s="504"/>
      <c r="L12" s="107"/>
      <c r="M12" s="87"/>
      <c r="N12" s="106"/>
      <c r="O12" s="91">
        <f t="shared" si="1"/>
        <v>0</v>
      </c>
      <c r="P12" s="453"/>
      <c r="Q12" s="466" t="str">
        <f>'三菜'!F24</f>
        <v>蒜苗切 　　　　0.3Kg</v>
      </c>
      <c r="R12" s="504"/>
      <c r="S12" s="107"/>
      <c r="T12" s="87"/>
      <c r="U12" s="87"/>
      <c r="V12" s="91">
        <f t="shared" si="2"/>
        <v>0</v>
      </c>
      <c r="W12" s="453"/>
      <c r="X12" s="466">
        <f>'三菜'!E37</f>
        <v>0</v>
      </c>
      <c r="Y12" s="504"/>
      <c r="Z12" s="107"/>
      <c r="AA12" s="87"/>
      <c r="AB12" s="87"/>
      <c r="AC12" s="91">
        <f t="shared" si="3"/>
        <v>0</v>
      </c>
      <c r="AD12" s="453"/>
      <c r="AE12" s="466" t="str">
        <f>'三菜'!E46</f>
        <v>油蔥酥 　　　　0.2Kg</v>
      </c>
      <c r="AF12" s="504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7"/>
      <c r="B13" s="453"/>
      <c r="C13" s="466">
        <f>'三菜'!E11</f>
        <v>0</v>
      </c>
      <c r="D13" s="504"/>
      <c r="E13" s="107"/>
      <c r="F13" s="86"/>
      <c r="G13" s="118"/>
      <c r="H13" s="91">
        <f t="shared" si="0"/>
        <v>0</v>
      </c>
      <c r="I13" s="453"/>
      <c r="J13" s="466">
        <f>'三菜'!E20</f>
        <v>0</v>
      </c>
      <c r="K13" s="504"/>
      <c r="L13" s="107"/>
      <c r="M13" s="86"/>
      <c r="N13" s="118"/>
      <c r="O13" s="91">
        <f t="shared" si="1"/>
        <v>0</v>
      </c>
      <c r="P13" s="453"/>
      <c r="Q13" s="466" t="str">
        <f>'三菜'!F25</f>
        <v>蒜末 　　　　　0.1Kg</v>
      </c>
      <c r="R13" s="504"/>
      <c r="S13" s="107"/>
      <c r="T13" s="86"/>
      <c r="U13" s="86"/>
      <c r="V13" s="91">
        <f t="shared" si="2"/>
        <v>0</v>
      </c>
      <c r="W13" s="453"/>
      <c r="X13" s="466">
        <f>'三菜'!E38</f>
        <v>0</v>
      </c>
      <c r="Y13" s="504"/>
      <c r="Z13" s="107"/>
      <c r="AA13" s="86"/>
      <c r="AB13" s="86"/>
      <c r="AC13" s="91">
        <f t="shared" si="3"/>
        <v>0</v>
      </c>
      <c r="AD13" s="453"/>
      <c r="AE13" s="466">
        <f>'三菜'!E47</f>
        <v>0</v>
      </c>
      <c r="AF13" s="504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82"/>
      <c r="B14" s="455"/>
      <c r="C14" s="483">
        <f>'三菜'!E12</f>
        <v>0</v>
      </c>
      <c r="D14" s="505"/>
      <c r="E14" s="102"/>
      <c r="F14" s="90"/>
      <c r="G14" s="103"/>
      <c r="H14" s="93">
        <f t="shared" si="0"/>
        <v>0</v>
      </c>
      <c r="I14" s="455"/>
      <c r="J14" s="483">
        <f>'三菜'!E21</f>
        <v>0</v>
      </c>
      <c r="K14" s="505"/>
      <c r="L14" s="102"/>
      <c r="M14" s="90"/>
      <c r="N14" s="103"/>
      <c r="O14" s="93">
        <f t="shared" si="1"/>
        <v>0</v>
      </c>
      <c r="P14" s="455"/>
      <c r="Q14" s="483">
        <f>'三菜'!E30</f>
        <v>0</v>
      </c>
      <c r="R14" s="505"/>
      <c r="S14" s="102"/>
      <c r="T14" s="90"/>
      <c r="U14" s="90"/>
      <c r="V14" s="93">
        <f t="shared" si="2"/>
        <v>0</v>
      </c>
      <c r="W14" s="455"/>
      <c r="X14" s="483">
        <f>'三菜'!E39</f>
        <v>0</v>
      </c>
      <c r="Y14" s="505"/>
      <c r="Z14" s="102"/>
      <c r="AA14" s="90"/>
      <c r="AB14" s="90"/>
      <c r="AC14" s="93">
        <f t="shared" si="3"/>
        <v>0</v>
      </c>
      <c r="AD14" s="455"/>
      <c r="AE14" s="483">
        <f>'三菜'!E48</f>
        <v>0</v>
      </c>
      <c r="AF14" s="505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6" t="s">
        <v>45</v>
      </c>
      <c r="B15" s="452">
        <f>TRIM('三菜'!F4)</f>
      </c>
      <c r="C15" s="469">
        <f>'三菜'!F5</f>
        <v>0</v>
      </c>
      <c r="D15" s="503"/>
      <c r="E15" s="105"/>
      <c r="F15" s="86" t="s">
        <v>62</v>
      </c>
      <c r="G15" s="119"/>
      <c r="H15" s="83">
        <f>E15*G15</f>
        <v>0</v>
      </c>
      <c r="I15" s="452">
        <f>TRIM('三菜'!F13)</f>
      </c>
      <c r="J15" s="469">
        <f>'三菜'!F14</f>
        <v>0</v>
      </c>
      <c r="K15" s="503"/>
      <c r="L15" s="105"/>
      <c r="M15" s="86" t="s">
        <v>62</v>
      </c>
      <c r="N15" s="119"/>
      <c r="O15" s="83">
        <f>L15*N15</f>
        <v>0</v>
      </c>
      <c r="P15" s="452" t="str">
        <f>TRIM('三菜'!G22)</f>
        <v>肉包</v>
      </c>
      <c r="Q15" s="469" t="str">
        <f>'三菜'!G23</f>
        <v>醬爆肉包30(桂) 　89個</v>
      </c>
      <c r="R15" s="503"/>
      <c r="S15" s="105"/>
      <c r="T15" s="86" t="s">
        <v>62</v>
      </c>
      <c r="U15" s="82"/>
      <c r="V15" s="83">
        <f>S15*U15</f>
        <v>0</v>
      </c>
      <c r="W15" s="452" t="str">
        <f>TRIM('三菜'!F31)</f>
        <v>哨子豆腐</v>
      </c>
      <c r="X15" s="469" t="str">
        <f>'三菜'!F32</f>
        <v>粗豆腐切丁4.5k(封口) 2板</v>
      </c>
      <c r="Y15" s="503"/>
      <c r="Z15" s="105"/>
      <c r="AA15" s="86" t="s">
        <v>62</v>
      </c>
      <c r="AB15" s="82"/>
      <c r="AC15" s="83">
        <f>Z15*AB15</f>
        <v>0</v>
      </c>
      <c r="AD15" s="452" t="str">
        <f>TRIM('三菜'!F40)</f>
        <v>紅蘿蔔炒蛋</v>
      </c>
      <c r="AE15" s="469" t="str">
        <f>'三菜'!F41</f>
        <v>蛋 　　　　　　　4Kg</v>
      </c>
      <c r="AF15" s="503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7"/>
      <c r="B16" s="453"/>
      <c r="C16" s="466">
        <f>'三菜'!F6</f>
        <v>0</v>
      </c>
      <c r="D16" s="504"/>
      <c r="E16" s="107"/>
      <c r="F16" s="86" t="s">
        <v>62</v>
      </c>
      <c r="G16" s="120"/>
      <c r="H16" s="91">
        <f t="shared" si="0"/>
        <v>0</v>
      </c>
      <c r="I16" s="453"/>
      <c r="J16" s="466">
        <f>'三菜'!F15</f>
        <v>0</v>
      </c>
      <c r="K16" s="504"/>
      <c r="L16" s="107"/>
      <c r="M16" s="86" t="s">
        <v>62</v>
      </c>
      <c r="N16" s="120"/>
      <c r="O16" s="91">
        <f aca="true" t="shared" si="5" ref="O16:O22">L16*N16</f>
        <v>0</v>
      </c>
      <c r="P16" s="453"/>
      <c r="Q16" s="466" t="e">
        <f>三菜!#REF!</f>
        <v>#REF!</v>
      </c>
      <c r="R16" s="504"/>
      <c r="S16" s="107"/>
      <c r="T16" s="86" t="s">
        <v>62</v>
      </c>
      <c r="U16" s="80"/>
      <c r="V16" s="91">
        <f aca="true" t="shared" si="6" ref="V16:V22">S16*U16</f>
        <v>0</v>
      </c>
      <c r="W16" s="453"/>
      <c r="X16" s="466" t="str">
        <f>'三菜'!F33</f>
        <v>絞肉 　　　　　0.5Kg</v>
      </c>
      <c r="Y16" s="504"/>
      <c r="Z16" s="107"/>
      <c r="AA16" s="86" t="s">
        <v>62</v>
      </c>
      <c r="AB16" s="80"/>
      <c r="AC16" s="91">
        <f aca="true" t="shared" si="7" ref="AC16:AC22">Z16*AB16</f>
        <v>0</v>
      </c>
      <c r="AD16" s="453"/>
      <c r="AE16" s="466" t="str">
        <f>'三菜'!F42</f>
        <v>紅蘿蔔絲 　　　3.5Kg</v>
      </c>
      <c r="AF16" s="504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7"/>
      <c r="B17" s="453"/>
      <c r="C17" s="466">
        <f>'三菜'!F7</f>
        <v>0</v>
      </c>
      <c r="D17" s="504"/>
      <c r="E17" s="107"/>
      <c r="F17" s="86" t="s">
        <v>62</v>
      </c>
      <c r="G17" s="120"/>
      <c r="H17" s="91">
        <f t="shared" si="0"/>
        <v>0</v>
      </c>
      <c r="I17" s="453"/>
      <c r="J17" s="466">
        <f>'三菜'!F16</f>
        <v>0</v>
      </c>
      <c r="K17" s="504"/>
      <c r="L17" s="107"/>
      <c r="M17" s="86" t="s">
        <v>62</v>
      </c>
      <c r="N17" s="120"/>
      <c r="O17" s="91">
        <f t="shared" si="5"/>
        <v>0</v>
      </c>
      <c r="P17" s="453"/>
      <c r="Q17" s="466" t="e">
        <f>三菜!#REF!</f>
        <v>#REF!</v>
      </c>
      <c r="R17" s="504"/>
      <c r="S17" s="107"/>
      <c r="T17" s="86" t="s">
        <v>62</v>
      </c>
      <c r="U17" s="80"/>
      <c r="V17" s="91">
        <f t="shared" si="6"/>
        <v>0</v>
      </c>
      <c r="W17" s="453"/>
      <c r="X17" s="466" t="str">
        <f>'三菜'!F34</f>
        <v>油蔥酥 　　　　0.1Kg</v>
      </c>
      <c r="Y17" s="504"/>
      <c r="Z17" s="107"/>
      <c r="AA17" s="86" t="s">
        <v>62</v>
      </c>
      <c r="AB17" s="80"/>
      <c r="AC17" s="91">
        <f t="shared" si="7"/>
        <v>0</v>
      </c>
      <c r="AD17" s="453"/>
      <c r="AE17" s="466">
        <f>'三菜'!F43</f>
        <v>0</v>
      </c>
      <c r="AF17" s="504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7"/>
      <c r="B18" s="453"/>
      <c r="C18" s="466">
        <f>'三菜'!F8</f>
        <v>0</v>
      </c>
      <c r="D18" s="504"/>
      <c r="E18" s="107"/>
      <c r="F18" s="86" t="s">
        <v>62</v>
      </c>
      <c r="G18" s="120"/>
      <c r="H18" s="91">
        <f t="shared" si="0"/>
        <v>0</v>
      </c>
      <c r="I18" s="453"/>
      <c r="J18" s="466" t="str">
        <f>'三菜'!F17</f>
        <v>全校不用餐</v>
      </c>
      <c r="K18" s="504"/>
      <c r="L18" s="107"/>
      <c r="M18" s="86" t="s">
        <v>62</v>
      </c>
      <c r="N18" s="120"/>
      <c r="O18" s="91">
        <f t="shared" si="5"/>
        <v>0</v>
      </c>
      <c r="P18" s="453"/>
      <c r="Q18" s="466">
        <f>'三菜'!F26</f>
        <v>0</v>
      </c>
      <c r="R18" s="504"/>
      <c r="S18" s="107"/>
      <c r="T18" s="86" t="s">
        <v>62</v>
      </c>
      <c r="U18" s="80"/>
      <c r="V18" s="91">
        <f t="shared" si="6"/>
        <v>0</v>
      </c>
      <c r="W18" s="453"/>
      <c r="X18" s="466" t="str">
        <f>'三菜'!F35</f>
        <v>青蔥珠 　　　　0.1Kg</v>
      </c>
      <c r="Y18" s="504"/>
      <c r="Z18" s="107"/>
      <c r="AA18" s="86" t="s">
        <v>62</v>
      </c>
      <c r="AB18" s="80"/>
      <c r="AC18" s="91">
        <f t="shared" si="7"/>
        <v>0</v>
      </c>
      <c r="AD18" s="453"/>
      <c r="AE18" s="466">
        <f>'三菜'!F44</f>
        <v>0</v>
      </c>
      <c r="AF18" s="504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7"/>
      <c r="B19" s="453"/>
      <c r="C19" s="466">
        <f>'三菜'!F9</f>
        <v>0</v>
      </c>
      <c r="D19" s="504"/>
      <c r="E19" s="107"/>
      <c r="F19" s="87"/>
      <c r="G19" s="120"/>
      <c r="H19" s="91">
        <f t="shared" si="0"/>
        <v>0</v>
      </c>
      <c r="I19" s="453"/>
      <c r="J19" s="466">
        <f>'三菜'!F18</f>
        <v>0</v>
      </c>
      <c r="K19" s="504"/>
      <c r="L19" s="107"/>
      <c r="M19" s="87"/>
      <c r="N19" s="120"/>
      <c r="O19" s="91">
        <f t="shared" si="5"/>
        <v>0</v>
      </c>
      <c r="P19" s="453"/>
      <c r="Q19" s="466">
        <f>'三菜'!F27</f>
        <v>0</v>
      </c>
      <c r="R19" s="504"/>
      <c r="S19" s="107"/>
      <c r="T19" s="87"/>
      <c r="U19" s="80"/>
      <c r="V19" s="91">
        <f t="shared" si="6"/>
        <v>0</v>
      </c>
      <c r="W19" s="453"/>
      <c r="X19" s="466">
        <f>'三菜'!F36</f>
        <v>0</v>
      </c>
      <c r="Y19" s="504"/>
      <c r="Z19" s="107"/>
      <c r="AA19" s="87"/>
      <c r="AB19" s="80"/>
      <c r="AC19" s="91">
        <f t="shared" si="7"/>
        <v>0</v>
      </c>
      <c r="AD19" s="453"/>
      <c r="AE19" s="466">
        <f>'三菜'!F45</f>
        <v>0</v>
      </c>
      <c r="AF19" s="504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7"/>
      <c r="B20" s="453"/>
      <c r="C20" s="466">
        <f>'三菜'!F10</f>
        <v>0</v>
      </c>
      <c r="D20" s="504"/>
      <c r="E20" s="107"/>
      <c r="F20" s="87"/>
      <c r="G20" s="120"/>
      <c r="H20" s="91">
        <f t="shared" si="0"/>
        <v>0</v>
      </c>
      <c r="I20" s="453"/>
      <c r="J20" s="466">
        <f>'三菜'!F19</f>
        <v>0</v>
      </c>
      <c r="K20" s="504"/>
      <c r="L20" s="107"/>
      <c r="M20" s="87"/>
      <c r="N20" s="120"/>
      <c r="O20" s="91">
        <f t="shared" si="5"/>
        <v>0</v>
      </c>
      <c r="P20" s="453"/>
      <c r="Q20" s="466">
        <f>'三菜'!F28</f>
        <v>0</v>
      </c>
      <c r="R20" s="504"/>
      <c r="S20" s="107"/>
      <c r="T20" s="87"/>
      <c r="U20" s="80"/>
      <c r="V20" s="91">
        <f t="shared" si="6"/>
        <v>0</v>
      </c>
      <c r="W20" s="453"/>
      <c r="X20" s="466">
        <f>'三菜'!F37</f>
        <v>0</v>
      </c>
      <c r="Y20" s="504"/>
      <c r="Z20" s="107"/>
      <c r="AA20" s="87"/>
      <c r="AB20" s="80"/>
      <c r="AC20" s="91">
        <f t="shared" si="7"/>
        <v>0</v>
      </c>
      <c r="AD20" s="453"/>
      <c r="AE20" s="466">
        <f>'三菜'!F46</f>
        <v>0</v>
      </c>
      <c r="AF20" s="504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7"/>
      <c r="B21" s="453"/>
      <c r="C21" s="466">
        <f>'三菜'!F11</f>
        <v>0</v>
      </c>
      <c r="D21" s="504"/>
      <c r="E21" s="107"/>
      <c r="F21" s="87"/>
      <c r="G21" s="120"/>
      <c r="H21" s="91">
        <f t="shared" si="0"/>
        <v>0</v>
      </c>
      <c r="I21" s="453"/>
      <c r="J21" s="466">
        <f>'三菜'!F20</f>
        <v>0</v>
      </c>
      <c r="K21" s="504"/>
      <c r="L21" s="107"/>
      <c r="M21" s="87"/>
      <c r="N21" s="120"/>
      <c r="O21" s="91">
        <f t="shared" si="5"/>
        <v>0</v>
      </c>
      <c r="P21" s="453"/>
      <c r="Q21" s="466">
        <f>'三菜'!F29</f>
        <v>0</v>
      </c>
      <c r="R21" s="504"/>
      <c r="S21" s="107"/>
      <c r="T21" s="87"/>
      <c r="U21" s="80"/>
      <c r="V21" s="91">
        <f t="shared" si="6"/>
        <v>0</v>
      </c>
      <c r="W21" s="453"/>
      <c r="X21" s="466">
        <f>'三菜'!F38</f>
        <v>0</v>
      </c>
      <c r="Y21" s="504"/>
      <c r="Z21" s="107"/>
      <c r="AA21" s="87"/>
      <c r="AB21" s="80"/>
      <c r="AC21" s="91">
        <f t="shared" si="7"/>
        <v>0</v>
      </c>
      <c r="AD21" s="453"/>
      <c r="AE21" s="466">
        <f>'三菜'!F47</f>
        <v>0</v>
      </c>
      <c r="AF21" s="504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82"/>
      <c r="B22" s="454"/>
      <c r="C22" s="483">
        <f>'三菜'!F12</f>
        <v>0</v>
      </c>
      <c r="D22" s="505"/>
      <c r="E22" s="102"/>
      <c r="F22" s="88"/>
      <c r="G22" s="121"/>
      <c r="H22" s="84">
        <f t="shared" si="0"/>
        <v>0</v>
      </c>
      <c r="I22" s="454"/>
      <c r="J22" s="483">
        <f>'三菜'!F21</f>
        <v>0</v>
      </c>
      <c r="K22" s="505"/>
      <c r="L22" s="102"/>
      <c r="M22" s="88"/>
      <c r="N22" s="121"/>
      <c r="O22" s="84">
        <f t="shared" si="5"/>
        <v>0</v>
      </c>
      <c r="P22" s="454"/>
      <c r="Q22" s="483">
        <f>'三菜'!F30</f>
        <v>0</v>
      </c>
      <c r="R22" s="505"/>
      <c r="S22" s="102"/>
      <c r="T22" s="88"/>
      <c r="U22" s="81"/>
      <c r="V22" s="84">
        <f t="shared" si="6"/>
        <v>0</v>
      </c>
      <c r="W22" s="454"/>
      <c r="X22" s="483">
        <f>'三菜'!F39</f>
        <v>0</v>
      </c>
      <c r="Y22" s="505"/>
      <c r="Z22" s="102"/>
      <c r="AA22" s="88"/>
      <c r="AB22" s="81"/>
      <c r="AC22" s="84">
        <f t="shared" si="7"/>
        <v>0</v>
      </c>
      <c r="AD22" s="454"/>
      <c r="AE22" s="483">
        <f>'三菜'!F48</f>
        <v>0</v>
      </c>
      <c r="AF22" s="505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6" t="s">
        <v>46</v>
      </c>
      <c r="B23" s="452">
        <f>TRIM('三菜'!G4)</f>
      </c>
      <c r="C23" s="469">
        <f>'三菜'!G5</f>
        <v>0</v>
      </c>
      <c r="D23" s="503"/>
      <c r="E23" s="105"/>
      <c r="F23" s="89" t="s">
        <v>62</v>
      </c>
      <c r="G23" s="119"/>
      <c r="H23" s="91">
        <f>E23*G23</f>
        <v>0</v>
      </c>
      <c r="I23" s="452">
        <f>TRIM('三菜'!G13)</f>
      </c>
      <c r="J23" s="469">
        <f>'三菜'!G14</f>
        <v>0</v>
      </c>
      <c r="K23" s="503"/>
      <c r="L23" s="105"/>
      <c r="M23" s="89" t="s">
        <v>62</v>
      </c>
      <c r="N23" s="119"/>
      <c r="O23" s="91">
        <f>L23*N23</f>
        <v>0</v>
      </c>
      <c r="P23" s="452" t="e">
        <f>TRIM(三菜!#REF!)</f>
        <v>#REF!</v>
      </c>
      <c r="Q23" s="469" t="e">
        <f>三菜!#REF!</f>
        <v>#REF!</v>
      </c>
      <c r="R23" s="503"/>
      <c r="S23" s="105"/>
      <c r="T23" s="89" t="s">
        <v>62</v>
      </c>
      <c r="U23" s="82"/>
      <c r="V23" s="91">
        <f>S23*U23</f>
        <v>0</v>
      </c>
      <c r="W23" s="452" t="str">
        <f>TRIM('三菜'!G31)</f>
        <v>木須芽菜</v>
      </c>
      <c r="X23" s="469" t="str">
        <f>'三菜'!G32</f>
        <v>豆芽菜 　　　　　6Kg</v>
      </c>
      <c r="Y23" s="503"/>
      <c r="Z23" s="105"/>
      <c r="AA23" s="117" t="s">
        <v>62</v>
      </c>
      <c r="AB23" s="82"/>
      <c r="AC23" s="91">
        <f>Z23*AB23</f>
        <v>0</v>
      </c>
      <c r="AD23" s="452" t="str">
        <f>TRIM('三菜'!G40)</f>
        <v>鮮炒高麗菜</v>
      </c>
      <c r="AE23" s="469" t="str">
        <f>'三菜'!G41</f>
        <v>高麗菜切 　　　　7Kg</v>
      </c>
      <c r="AF23" s="503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7"/>
      <c r="B24" s="453"/>
      <c r="C24" s="466">
        <f>'三菜'!G6</f>
        <v>0</v>
      </c>
      <c r="D24" s="504"/>
      <c r="E24" s="107"/>
      <c r="F24" s="86" t="s">
        <v>62</v>
      </c>
      <c r="G24" s="120"/>
      <c r="H24" s="91">
        <f t="shared" si="0"/>
        <v>0</v>
      </c>
      <c r="I24" s="453"/>
      <c r="J24" s="466">
        <f>'三菜'!G15</f>
        <v>0</v>
      </c>
      <c r="K24" s="504"/>
      <c r="L24" s="107"/>
      <c r="M24" s="86" t="s">
        <v>62</v>
      </c>
      <c r="N24" s="120"/>
      <c r="O24" s="91">
        <f aca="true" t="shared" si="9" ref="O24:O36">L24*N24</f>
        <v>0</v>
      </c>
      <c r="P24" s="453"/>
      <c r="Q24" s="466">
        <f>'三菜'!G24</f>
        <v>0</v>
      </c>
      <c r="R24" s="504"/>
      <c r="S24" s="107"/>
      <c r="T24" s="86" t="s">
        <v>62</v>
      </c>
      <c r="U24" s="80"/>
      <c r="V24" s="91">
        <f aca="true" t="shared" si="10" ref="V24:V36">S24*U24</f>
        <v>0</v>
      </c>
      <c r="W24" s="453"/>
      <c r="X24" s="466" t="str">
        <f>'三菜'!G33</f>
        <v>木耳絲 　　　　0.5Kg</v>
      </c>
      <c r="Y24" s="504"/>
      <c r="Z24" s="107"/>
      <c r="AA24" s="87" t="s">
        <v>62</v>
      </c>
      <c r="AB24" s="80"/>
      <c r="AC24" s="91">
        <f aca="true" t="shared" si="11" ref="AC24:AC36">Z24*AB24</f>
        <v>0</v>
      </c>
      <c r="AD24" s="453"/>
      <c r="AE24" s="466" t="str">
        <f>'三菜'!G42</f>
        <v>蒜末 　　　　　0.1Kg</v>
      </c>
      <c r="AF24" s="504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7"/>
      <c r="B25" s="453"/>
      <c r="C25" s="466">
        <f>'三菜'!G7</f>
        <v>0</v>
      </c>
      <c r="D25" s="504"/>
      <c r="E25" s="107"/>
      <c r="F25" s="87"/>
      <c r="G25" s="106"/>
      <c r="H25" s="91">
        <f t="shared" si="0"/>
        <v>0</v>
      </c>
      <c r="I25" s="453"/>
      <c r="J25" s="466">
        <f>'三菜'!G16</f>
        <v>0</v>
      </c>
      <c r="K25" s="504"/>
      <c r="L25" s="107"/>
      <c r="M25" s="87"/>
      <c r="N25" s="106"/>
      <c r="O25" s="91">
        <f t="shared" si="9"/>
        <v>0</v>
      </c>
      <c r="P25" s="453"/>
      <c r="Q25" s="466">
        <f>'三菜'!G25</f>
        <v>0</v>
      </c>
      <c r="R25" s="504"/>
      <c r="S25" s="107"/>
      <c r="T25" s="87"/>
      <c r="U25" s="87"/>
      <c r="V25" s="91">
        <f t="shared" si="10"/>
        <v>0</v>
      </c>
      <c r="W25" s="453"/>
      <c r="X25" s="466" t="str">
        <f>'三菜'!G34</f>
        <v>蒜末 　　　　　0.1Kg</v>
      </c>
      <c r="Y25" s="504"/>
      <c r="Z25" s="107"/>
      <c r="AA25" s="87"/>
      <c r="AB25" s="87"/>
      <c r="AC25" s="91">
        <f t="shared" si="11"/>
        <v>0</v>
      </c>
      <c r="AD25" s="453"/>
      <c r="AE25" s="466">
        <f>'三菜'!G43</f>
        <v>0</v>
      </c>
      <c r="AF25" s="504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7"/>
      <c r="B26" s="453"/>
      <c r="C26" s="466">
        <f>'三菜'!G8</f>
        <v>0</v>
      </c>
      <c r="D26" s="504"/>
      <c r="E26" s="107"/>
      <c r="F26" s="87"/>
      <c r="G26" s="106"/>
      <c r="H26" s="91">
        <f t="shared" si="0"/>
        <v>0</v>
      </c>
      <c r="I26" s="453"/>
      <c r="J26" s="466">
        <f>'三菜'!G17</f>
        <v>0</v>
      </c>
      <c r="K26" s="504"/>
      <c r="L26" s="107"/>
      <c r="M26" s="87"/>
      <c r="N26" s="106"/>
      <c r="O26" s="91">
        <f t="shared" si="9"/>
        <v>0</v>
      </c>
      <c r="P26" s="453"/>
      <c r="Q26" s="466">
        <f>'三菜'!G26</f>
        <v>0</v>
      </c>
      <c r="R26" s="504"/>
      <c r="S26" s="107"/>
      <c r="T26" s="87"/>
      <c r="U26" s="87"/>
      <c r="V26" s="91">
        <f t="shared" si="10"/>
        <v>0</v>
      </c>
      <c r="W26" s="453"/>
      <c r="X26" s="466">
        <f>'三菜'!G35</f>
        <v>0</v>
      </c>
      <c r="Y26" s="504"/>
      <c r="Z26" s="107"/>
      <c r="AA26" s="87"/>
      <c r="AB26" s="87"/>
      <c r="AC26" s="91">
        <f t="shared" si="11"/>
        <v>0</v>
      </c>
      <c r="AD26" s="453"/>
      <c r="AE26" s="466">
        <f>'三菜'!G44</f>
        <v>0</v>
      </c>
      <c r="AF26" s="504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7"/>
      <c r="B27" s="453"/>
      <c r="C27" s="466">
        <f>'三菜'!G9</f>
        <v>0</v>
      </c>
      <c r="D27" s="504"/>
      <c r="E27" s="107"/>
      <c r="F27" s="87"/>
      <c r="G27" s="106"/>
      <c r="H27" s="91">
        <f t="shared" si="0"/>
        <v>0</v>
      </c>
      <c r="I27" s="453"/>
      <c r="J27" s="466">
        <f>'三菜'!G18</f>
        <v>0</v>
      </c>
      <c r="K27" s="504"/>
      <c r="L27" s="107"/>
      <c r="M27" s="87"/>
      <c r="N27" s="106"/>
      <c r="O27" s="91">
        <f t="shared" si="9"/>
        <v>0</v>
      </c>
      <c r="P27" s="453"/>
      <c r="Q27" s="466">
        <f>'三菜'!G27</f>
        <v>0</v>
      </c>
      <c r="R27" s="504"/>
      <c r="S27" s="107"/>
      <c r="T27" s="87"/>
      <c r="U27" s="87"/>
      <c r="V27" s="91">
        <f t="shared" si="10"/>
        <v>0</v>
      </c>
      <c r="W27" s="453"/>
      <c r="X27" s="466">
        <f>'三菜'!G36</f>
        <v>0</v>
      </c>
      <c r="Y27" s="504"/>
      <c r="Z27" s="107"/>
      <c r="AA27" s="87"/>
      <c r="AB27" s="87"/>
      <c r="AC27" s="91">
        <f t="shared" si="11"/>
        <v>0</v>
      </c>
      <c r="AD27" s="453"/>
      <c r="AE27" s="466">
        <f>'三菜'!G45</f>
        <v>0</v>
      </c>
      <c r="AF27" s="504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82"/>
      <c r="B28" s="455"/>
      <c r="C28" s="483">
        <f>'三菜'!G12</f>
        <v>0</v>
      </c>
      <c r="D28" s="505"/>
      <c r="E28" s="124"/>
      <c r="F28" s="88"/>
      <c r="G28" s="122"/>
      <c r="H28" s="93">
        <f t="shared" si="0"/>
        <v>0</v>
      </c>
      <c r="I28" s="455"/>
      <c r="J28" s="483">
        <f>'三菜'!G19</f>
        <v>0</v>
      </c>
      <c r="K28" s="505"/>
      <c r="L28" s="124"/>
      <c r="M28" s="88"/>
      <c r="N28" s="122"/>
      <c r="O28" s="93">
        <f t="shared" si="9"/>
        <v>0</v>
      </c>
      <c r="P28" s="455"/>
      <c r="Q28" s="483">
        <f>'三菜'!G28</f>
        <v>0</v>
      </c>
      <c r="R28" s="505"/>
      <c r="S28" s="124"/>
      <c r="T28" s="88"/>
      <c r="U28" s="88"/>
      <c r="V28" s="93">
        <f t="shared" si="10"/>
        <v>0</v>
      </c>
      <c r="W28" s="455"/>
      <c r="X28" s="483">
        <f>'三菜'!G37</f>
        <v>0</v>
      </c>
      <c r="Y28" s="505"/>
      <c r="Z28" s="124"/>
      <c r="AA28" s="88"/>
      <c r="AB28" s="88"/>
      <c r="AC28" s="93">
        <f t="shared" si="11"/>
        <v>0</v>
      </c>
      <c r="AD28" s="455"/>
      <c r="AE28" s="483">
        <f>'三菜'!G46</f>
        <v>0</v>
      </c>
      <c r="AF28" s="505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6" t="s">
        <v>47</v>
      </c>
      <c r="B29" s="452">
        <f>TRIM('三菜'!H4)</f>
      </c>
      <c r="C29" s="469">
        <f>'三菜'!H5</f>
        <v>0</v>
      </c>
      <c r="D29" s="503"/>
      <c r="E29" s="105"/>
      <c r="F29" s="117" t="s">
        <v>62</v>
      </c>
      <c r="G29" s="104"/>
      <c r="H29" s="83">
        <f t="shared" si="0"/>
        <v>0</v>
      </c>
      <c r="I29" s="452">
        <f>TRIM('三菜'!H13)</f>
      </c>
      <c r="J29" s="469">
        <f>'三菜'!H14</f>
        <v>0</v>
      </c>
      <c r="K29" s="503"/>
      <c r="L29" s="105"/>
      <c r="M29" s="89" t="s">
        <v>62</v>
      </c>
      <c r="N29" s="104"/>
      <c r="O29" s="83">
        <f t="shared" si="9"/>
        <v>0</v>
      </c>
      <c r="P29" s="452" t="str">
        <f>TRIM('三菜'!H22)</f>
        <v>紫菜蛋花湯</v>
      </c>
      <c r="Q29" s="469" t="str">
        <f>'三菜'!H23</f>
        <v>蛋 　　　　　　　1Kg</v>
      </c>
      <c r="R29" s="503"/>
      <c r="S29" s="105"/>
      <c r="T29" s="89" t="s">
        <v>62</v>
      </c>
      <c r="U29" s="89"/>
      <c r="V29" s="83">
        <f t="shared" si="10"/>
        <v>0</v>
      </c>
      <c r="W29" s="452" t="str">
        <f>TRIM('三菜'!H31)</f>
        <v>榨菜肉絲湯</v>
      </c>
      <c r="X29" s="469" t="str">
        <f>'三菜'!H32</f>
        <v>榨菜絲 　　　　1.5Kg</v>
      </c>
      <c r="Y29" s="503"/>
      <c r="Z29" s="105"/>
      <c r="AA29" s="117" t="s">
        <v>62</v>
      </c>
      <c r="AB29" s="89"/>
      <c r="AC29" s="83">
        <f t="shared" si="11"/>
        <v>0</v>
      </c>
      <c r="AD29" s="452" t="str">
        <f>TRIM('三菜'!H40)</f>
        <v>綠豆薏仁湯</v>
      </c>
      <c r="AE29" s="469" t="str">
        <f>'三菜'!H41</f>
        <v>小薏仁 　　　　已送</v>
      </c>
      <c r="AF29" s="503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77"/>
      <c r="B30" s="453"/>
      <c r="C30" s="466">
        <f>'三菜'!H6</f>
        <v>0</v>
      </c>
      <c r="D30" s="504"/>
      <c r="E30" s="107"/>
      <c r="F30" s="87" t="s">
        <v>62</v>
      </c>
      <c r="G30" s="106"/>
      <c r="H30" s="91">
        <f t="shared" si="0"/>
        <v>0</v>
      </c>
      <c r="I30" s="453"/>
      <c r="J30" s="466">
        <f>'三菜'!H15</f>
        <v>0</v>
      </c>
      <c r="K30" s="504"/>
      <c r="L30" s="107"/>
      <c r="M30" s="86" t="s">
        <v>62</v>
      </c>
      <c r="N30" s="106"/>
      <c r="O30" s="91">
        <f t="shared" si="9"/>
        <v>0</v>
      </c>
      <c r="P30" s="453"/>
      <c r="Q30" s="466" t="str">
        <f>'三菜'!H24</f>
        <v>大骨-溫 　　　　0.5Kg</v>
      </c>
      <c r="R30" s="504"/>
      <c r="S30" s="107"/>
      <c r="T30" s="86" t="s">
        <v>62</v>
      </c>
      <c r="U30" s="87"/>
      <c r="V30" s="91">
        <f t="shared" si="10"/>
        <v>0</v>
      </c>
      <c r="W30" s="453"/>
      <c r="X30" s="466" t="str">
        <f>'三菜'!H33</f>
        <v>肉絲-溫 　　　　0.6Kg</v>
      </c>
      <c r="Y30" s="504"/>
      <c r="Z30" s="107"/>
      <c r="AA30" s="87" t="s">
        <v>62</v>
      </c>
      <c r="AB30" s="87"/>
      <c r="AC30" s="91">
        <f t="shared" si="11"/>
        <v>0</v>
      </c>
      <c r="AD30" s="453"/>
      <c r="AE30" s="466" t="str">
        <f>'三菜'!H42</f>
        <v>綠豆 　　　　　已送</v>
      </c>
      <c r="AF30" s="504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7"/>
      <c r="B31" s="453"/>
      <c r="C31" s="466">
        <f>'三菜'!H7</f>
        <v>0</v>
      </c>
      <c r="D31" s="504"/>
      <c r="E31" s="107"/>
      <c r="F31" s="87" t="s">
        <v>62</v>
      </c>
      <c r="G31" s="106"/>
      <c r="H31" s="91">
        <f t="shared" si="0"/>
        <v>0</v>
      </c>
      <c r="I31" s="453"/>
      <c r="J31" s="466">
        <f>'三菜'!H16</f>
        <v>0</v>
      </c>
      <c r="K31" s="504"/>
      <c r="L31" s="107"/>
      <c r="M31" s="86" t="s">
        <v>62</v>
      </c>
      <c r="N31" s="106"/>
      <c r="O31" s="91">
        <f t="shared" si="9"/>
        <v>0</v>
      </c>
      <c r="P31" s="453"/>
      <c r="Q31" s="466" t="str">
        <f>'三菜'!H25</f>
        <v>青蔥珠 　　　　0.1Kg</v>
      </c>
      <c r="R31" s="504"/>
      <c r="S31" s="107"/>
      <c r="T31" s="86" t="s">
        <v>62</v>
      </c>
      <c r="U31" s="87"/>
      <c r="V31" s="91">
        <f t="shared" si="10"/>
        <v>0</v>
      </c>
      <c r="W31" s="453"/>
      <c r="X31" s="466" t="str">
        <f>'三菜'!H34</f>
        <v>青蔥珠 　　　　0.1Kg</v>
      </c>
      <c r="Y31" s="504"/>
      <c r="Z31" s="107"/>
      <c r="AA31" s="86" t="s">
        <v>62</v>
      </c>
      <c r="AB31" s="87"/>
      <c r="AC31" s="91">
        <f t="shared" si="11"/>
        <v>0</v>
      </c>
      <c r="AD31" s="453"/>
      <c r="AE31" s="466">
        <f>'三菜'!H43</f>
        <v>0</v>
      </c>
      <c r="AF31" s="504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7"/>
      <c r="B32" s="453"/>
      <c r="C32" s="466">
        <f>'三菜'!H8</f>
        <v>0</v>
      </c>
      <c r="D32" s="504"/>
      <c r="E32" s="107"/>
      <c r="F32" s="87"/>
      <c r="G32" s="106"/>
      <c r="H32" s="91">
        <f t="shared" si="0"/>
        <v>0</v>
      </c>
      <c r="I32" s="453"/>
      <c r="J32" s="466">
        <f>'三菜'!H17</f>
        <v>0</v>
      </c>
      <c r="K32" s="504"/>
      <c r="L32" s="107"/>
      <c r="M32" s="87"/>
      <c r="N32" s="106"/>
      <c r="O32" s="91">
        <f t="shared" si="9"/>
        <v>0</v>
      </c>
      <c r="P32" s="453"/>
      <c r="Q32" s="466" t="str">
        <f>'三菜'!H26</f>
        <v>紫菜片 　　　　0.1Kg</v>
      </c>
      <c r="R32" s="504"/>
      <c r="S32" s="107"/>
      <c r="T32" s="87"/>
      <c r="U32" s="87"/>
      <c r="V32" s="91">
        <f t="shared" si="10"/>
        <v>0</v>
      </c>
      <c r="W32" s="453"/>
      <c r="X32" s="466">
        <f>'三菜'!H35</f>
        <v>0</v>
      </c>
      <c r="Y32" s="504"/>
      <c r="Z32" s="107"/>
      <c r="AA32" s="87"/>
      <c r="AB32" s="87"/>
      <c r="AC32" s="91">
        <f t="shared" si="11"/>
        <v>0</v>
      </c>
      <c r="AD32" s="453"/>
      <c r="AE32" s="466">
        <f>'三菜'!H44</f>
        <v>0</v>
      </c>
      <c r="AF32" s="504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7"/>
      <c r="B33" s="453"/>
      <c r="C33" s="466">
        <f>'三菜'!H9</f>
        <v>0</v>
      </c>
      <c r="D33" s="504"/>
      <c r="E33" s="107"/>
      <c r="F33" s="87"/>
      <c r="G33" s="106"/>
      <c r="H33" s="91">
        <f t="shared" si="0"/>
        <v>0</v>
      </c>
      <c r="I33" s="453"/>
      <c r="J33" s="466">
        <f>'三菜'!H18</f>
        <v>0</v>
      </c>
      <c r="K33" s="504"/>
      <c r="L33" s="107"/>
      <c r="M33" s="87"/>
      <c r="N33" s="106"/>
      <c r="O33" s="91">
        <f t="shared" si="9"/>
        <v>0</v>
      </c>
      <c r="P33" s="453"/>
      <c r="Q33" s="466">
        <f>'三菜'!H27</f>
        <v>0</v>
      </c>
      <c r="R33" s="504"/>
      <c r="S33" s="107"/>
      <c r="T33" s="87"/>
      <c r="U33" s="87"/>
      <c r="V33" s="91">
        <f t="shared" si="10"/>
        <v>0</v>
      </c>
      <c r="W33" s="453"/>
      <c r="X33" s="466" t="str">
        <f>'三菜'!H36</f>
        <v>提早送</v>
      </c>
      <c r="Y33" s="504"/>
      <c r="Z33" s="107"/>
      <c r="AA33" s="87"/>
      <c r="AB33" s="87"/>
      <c r="AC33" s="91">
        <f t="shared" si="11"/>
        <v>0</v>
      </c>
      <c r="AD33" s="453"/>
      <c r="AE33" s="466">
        <f>'三菜'!H45</f>
        <v>0</v>
      </c>
      <c r="AF33" s="504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7"/>
      <c r="B34" s="453"/>
      <c r="C34" s="466">
        <f>'三菜'!H11</f>
        <v>0</v>
      </c>
      <c r="D34" s="504"/>
      <c r="E34" s="107"/>
      <c r="F34" s="87"/>
      <c r="G34" s="106"/>
      <c r="H34" s="91">
        <f t="shared" si="0"/>
        <v>0</v>
      </c>
      <c r="I34" s="453"/>
      <c r="J34" s="466">
        <f>'三菜'!H19</f>
        <v>0</v>
      </c>
      <c r="K34" s="504"/>
      <c r="L34" s="107"/>
      <c r="M34" s="87"/>
      <c r="N34" s="106"/>
      <c r="O34" s="91">
        <f t="shared" si="9"/>
        <v>0</v>
      </c>
      <c r="P34" s="453"/>
      <c r="Q34" s="466">
        <f>'三菜'!H28</f>
        <v>0</v>
      </c>
      <c r="R34" s="504"/>
      <c r="S34" s="107"/>
      <c r="T34" s="87"/>
      <c r="U34" s="87"/>
      <c r="V34" s="91">
        <f t="shared" si="10"/>
        <v>0</v>
      </c>
      <c r="W34" s="453"/>
      <c r="X34" s="466" t="str">
        <f>'三菜'!H37</f>
        <v>小薏仁 　　　　1.5Kg</v>
      </c>
      <c r="Y34" s="504"/>
      <c r="Z34" s="107"/>
      <c r="AA34" s="87"/>
      <c r="AB34" s="87"/>
      <c r="AC34" s="91">
        <f t="shared" si="11"/>
        <v>0</v>
      </c>
      <c r="AD34" s="453"/>
      <c r="AE34" s="466">
        <f>'三菜'!H46</f>
        <v>0</v>
      </c>
      <c r="AF34" s="504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7"/>
      <c r="B35" s="455"/>
      <c r="C35" s="483">
        <f>'三菜'!H12</f>
        <v>0</v>
      </c>
      <c r="D35" s="505"/>
      <c r="E35" s="102"/>
      <c r="F35" s="88"/>
      <c r="G35" s="122"/>
      <c r="H35" s="93">
        <f t="shared" si="0"/>
        <v>0</v>
      </c>
      <c r="I35" s="455"/>
      <c r="J35" s="483">
        <f>'三菜'!H20</f>
        <v>0</v>
      </c>
      <c r="K35" s="505"/>
      <c r="L35" s="102"/>
      <c r="M35" s="88"/>
      <c r="N35" s="122"/>
      <c r="O35" s="93">
        <f t="shared" si="9"/>
        <v>0</v>
      </c>
      <c r="P35" s="455"/>
      <c r="Q35" s="483">
        <f>'三菜'!H29</f>
        <v>0</v>
      </c>
      <c r="R35" s="505"/>
      <c r="S35" s="102"/>
      <c r="T35" s="88"/>
      <c r="U35" s="88"/>
      <c r="V35" s="93">
        <f t="shared" si="10"/>
        <v>0</v>
      </c>
      <c r="W35" s="455"/>
      <c r="X35" s="483" t="str">
        <f>'三菜'!H38</f>
        <v>綠豆 　　　　　1.5Kg</v>
      </c>
      <c r="Y35" s="505"/>
      <c r="Z35" s="102"/>
      <c r="AA35" s="88"/>
      <c r="AB35" s="88"/>
      <c r="AC35" s="93">
        <f t="shared" si="11"/>
        <v>0</v>
      </c>
      <c r="AD35" s="455"/>
      <c r="AE35" s="483">
        <f>'三菜'!H47</f>
        <v>0</v>
      </c>
      <c r="AF35" s="505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506">
        <f>'三菜'!I4</f>
        <v>0</v>
      </c>
      <c r="D36" s="507"/>
      <c r="E36" s="85"/>
      <c r="F36" s="95" t="s">
        <v>56</v>
      </c>
      <c r="G36" s="96"/>
      <c r="H36" s="109">
        <f t="shared" si="0"/>
        <v>0</v>
      </c>
      <c r="I36" s="108"/>
      <c r="J36" s="506">
        <f>'三菜'!I13</f>
        <v>0</v>
      </c>
      <c r="K36" s="507"/>
      <c r="L36" s="85"/>
      <c r="M36" s="95" t="s">
        <v>56</v>
      </c>
      <c r="N36" s="96"/>
      <c r="O36" s="109">
        <f t="shared" si="9"/>
        <v>0</v>
      </c>
      <c r="P36" s="108"/>
      <c r="Q36" s="506">
        <f>'三菜'!I22</f>
        <v>0</v>
      </c>
      <c r="R36" s="507"/>
      <c r="S36" s="85"/>
      <c r="T36" s="95" t="s">
        <v>56</v>
      </c>
      <c r="U36" s="96"/>
      <c r="V36" s="109">
        <f t="shared" si="10"/>
        <v>0</v>
      </c>
      <c r="W36" s="108"/>
      <c r="X36" s="506" t="str">
        <f>'三菜'!I31</f>
        <v>水果</v>
      </c>
      <c r="Y36" s="507"/>
      <c r="Z36" s="85"/>
      <c r="AA36" s="95" t="s">
        <v>56</v>
      </c>
      <c r="AB36" s="96"/>
      <c r="AC36" s="109">
        <f t="shared" si="11"/>
        <v>0</v>
      </c>
      <c r="AD36" s="108"/>
      <c r="AE36" s="506">
        <f>'三菜'!I40</f>
        <v>0</v>
      </c>
      <c r="AF36" s="507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9" t="s">
        <v>63</v>
      </c>
      <c r="D37" s="510"/>
      <c r="E37" s="511">
        <f>SUM(H7:H36)</f>
        <v>0</v>
      </c>
      <c r="F37" s="511"/>
      <c r="G37" s="511"/>
      <c r="H37" s="512"/>
      <c r="I37" s="126"/>
      <c r="J37" s="509" t="s">
        <v>63</v>
      </c>
      <c r="K37" s="510"/>
      <c r="L37" s="511">
        <f>SUM(O7:O36)</f>
        <v>0</v>
      </c>
      <c r="M37" s="511"/>
      <c r="N37" s="511"/>
      <c r="O37" s="512"/>
      <c r="P37" s="126"/>
      <c r="Q37" s="509" t="s">
        <v>63</v>
      </c>
      <c r="R37" s="510"/>
      <c r="S37" s="511">
        <f>SUM(V7:V36)</f>
        <v>0</v>
      </c>
      <c r="T37" s="511"/>
      <c r="U37" s="511"/>
      <c r="V37" s="512"/>
      <c r="W37" s="126"/>
      <c r="X37" s="509" t="s">
        <v>63</v>
      </c>
      <c r="Y37" s="510"/>
      <c r="Z37" s="511">
        <f>SUM(AC7:AC36)</f>
        <v>0</v>
      </c>
      <c r="AA37" s="511"/>
      <c r="AB37" s="511"/>
      <c r="AC37" s="512"/>
      <c r="AD37" s="126"/>
      <c r="AE37" s="509" t="s">
        <v>63</v>
      </c>
      <c r="AF37" s="510"/>
      <c r="AG37" s="511">
        <f>SUM(AJ7:AJ36)</f>
        <v>0</v>
      </c>
      <c r="AH37" s="511"/>
      <c r="AI37" s="511"/>
      <c r="AJ37" s="512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9" t="s">
        <v>52</v>
      </c>
      <c r="B38" s="513" t="s">
        <v>53</v>
      </c>
      <c r="C38" s="513"/>
      <c r="D38" s="513"/>
      <c r="E38" s="97" t="s">
        <v>54</v>
      </c>
      <c r="F38" s="97"/>
      <c r="G38" s="513" t="s">
        <v>55</v>
      </c>
      <c r="H38" s="514"/>
      <c r="I38" s="513" t="s">
        <v>53</v>
      </c>
      <c r="J38" s="513"/>
      <c r="K38" s="513"/>
      <c r="L38" s="97" t="s">
        <v>54</v>
      </c>
      <c r="M38" s="97"/>
      <c r="N38" s="513" t="s">
        <v>55</v>
      </c>
      <c r="O38" s="514"/>
      <c r="P38" s="513" t="s">
        <v>53</v>
      </c>
      <c r="Q38" s="513"/>
      <c r="R38" s="513"/>
      <c r="S38" s="97" t="s">
        <v>54</v>
      </c>
      <c r="T38" s="97"/>
      <c r="U38" s="513" t="s">
        <v>55</v>
      </c>
      <c r="V38" s="514"/>
      <c r="W38" s="513" t="s">
        <v>53</v>
      </c>
      <c r="X38" s="513"/>
      <c r="Y38" s="513"/>
      <c r="Z38" s="97" t="s">
        <v>54</v>
      </c>
      <c r="AA38" s="97"/>
      <c r="AB38" s="513" t="s">
        <v>55</v>
      </c>
      <c r="AC38" s="514"/>
      <c r="AD38" s="513" t="s">
        <v>53</v>
      </c>
      <c r="AE38" s="513"/>
      <c r="AF38" s="513"/>
      <c r="AG38" s="97" t="s">
        <v>54</v>
      </c>
      <c r="AH38" s="97"/>
      <c r="AI38" s="513" t="s">
        <v>55</v>
      </c>
      <c r="AJ38" s="514"/>
    </row>
    <row r="39" spans="1:36" ht="16.5">
      <c r="A39" s="520"/>
      <c r="B39" s="499"/>
      <c r="C39" s="500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99"/>
      <c r="J39" s="500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99"/>
      <c r="Q39" s="500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99">
        <v>0</v>
      </c>
      <c r="X39" s="500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99">
        <v>0</v>
      </c>
      <c r="AE39" s="500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20"/>
      <c r="B40" s="501" t="s">
        <v>58</v>
      </c>
      <c r="C40" s="501"/>
      <c r="D40" s="501"/>
      <c r="E40" s="501" t="s">
        <v>59</v>
      </c>
      <c r="F40" s="501"/>
      <c r="G40" s="501" t="s">
        <v>60</v>
      </c>
      <c r="H40" s="508"/>
      <c r="I40" s="501" t="s">
        <v>58</v>
      </c>
      <c r="J40" s="501"/>
      <c r="K40" s="501"/>
      <c r="L40" s="501" t="s">
        <v>59</v>
      </c>
      <c r="M40" s="501"/>
      <c r="N40" s="501" t="s">
        <v>60</v>
      </c>
      <c r="O40" s="508"/>
      <c r="P40" s="501" t="s">
        <v>58</v>
      </c>
      <c r="Q40" s="501"/>
      <c r="R40" s="501"/>
      <c r="S40" s="501" t="s">
        <v>59</v>
      </c>
      <c r="T40" s="501"/>
      <c r="U40" s="501" t="s">
        <v>60</v>
      </c>
      <c r="V40" s="508"/>
      <c r="W40" s="501" t="s">
        <v>58</v>
      </c>
      <c r="X40" s="501"/>
      <c r="Y40" s="501"/>
      <c r="Z40" s="501" t="s">
        <v>59</v>
      </c>
      <c r="AA40" s="501"/>
      <c r="AB40" s="501" t="s">
        <v>60</v>
      </c>
      <c r="AC40" s="508"/>
      <c r="AD40" s="501" t="s">
        <v>58</v>
      </c>
      <c r="AE40" s="501"/>
      <c r="AF40" s="501"/>
      <c r="AG40" s="501" t="s">
        <v>59</v>
      </c>
      <c r="AH40" s="501"/>
      <c r="AI40" s="501" t="s">
        <v>60</v>
      </c>
      <c r="AJ40" s="508"/>
    </row>
    <row r="41" spans="1:36" ht="17.25" thickBot="1">
      <c r="A41" s="521"/>
      <c r="B41" s="497">
        <v>0</v>
      </c>
      <c r="C41" s="498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97">
        <v>0</v>
      </c>
      <c r="J41" s="498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97">
        <v>0</v>
      </c>
      <c r="Q41" s="498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97">
        <v>0</v>
      </c>
      <c r="X41" s="498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97">
        <v>0</v>
      </c>
      <c r="AE41" s="498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W23:W28"/>
    <mergeCell ref="X23:Y23"/>
    <mergeCell ref="Q27:R27"/>
    <mergeCell ref="Q17:R17"/>
    <mergeCell ref="W15:W22"/>
    <mergeCell ref="X18:Y18"/>
    <mergeCell ref="X19:Y19"/>
    <mergeCell ref="X20:Y20"/>
    <mergeCell ref="X15:Y15"/>
    <mergeCell ref="AE18:AF18"/>
    <mergeCell ref="AE19:AF19"/>
    <mergeCell ref="AE20:AF20"/>
    <mergeCell ref="AE8:AF8"/>
    <mergeCell ref="AE9:AF9"/>
    <mergeCell ref="AE12:AF12"/>
    <mergeCell ref="AD15:AD22"/>
    <mergeCell ref="AE21:AF21"/>
    <mergeCell ref="AE22:AF22"/>
    <mergeCell ref="Q13:R13"/>
    <mergeCell ref="AE13:AF13"/>
    <mergeCell ref="AE14:AF14"/>
    <mergeCell ref="X13:Y13"/>
    <mergeCell ref="J18:K18"/>
    <mergeCell ref="J23:K23"/>
    <mergeCell ref="X8:Y8"/>
    <mergeCell ref="X9:Y9"/>
    <mergeCell ref="X10:Y10"/>
    <mergeCell ref="Q21:R21"/>
    <mergeCell ref="Q20:R20"/>
    <mergeCell ref="X11:Y11"/>
    <mergeCell ref="Q11:R11"/>
    <mergeCell ref="W7:W14"/>
    <mergeCell ref="J10:K10"/>
    <mergeCell ref="J11:K11"/>
    <mergeCell ref="J12:K12"/>
    <mergeCell ref="J17:K17"/>
    <mergeCell ref="J34:K34"/>
    <mergeCell ref="I23:I28"/>
    <mergeCell ref="J28:K28"/>
    <mergeCell ref="J21:K21"/>
    <mergeCell ref="A29:A35"/>
    <mergeCell ref="B29:B35"/>
    <mergeCell ref="C26:D26"/>
    <mergeCell ref="C27:D27"/>
    <mergeCell ref="C30:D30"/>
    <mergeCell ref="C28:D28"/>
    <mergeCell ref="C35:D35"/>
    <mergeCell ref="C34:D34"/>
    <mergeCell ref="A7:A14"/>
    <mergeCell ref="B7:B14"/>
    <mergeCell ref="A23:A28"/>
    <mergeCell ref="B23:B28"/>
    <mergeCell ref="A15:A22"/>
    <mergeCell ref="B15:B22"/>
    <mergeCell ref="Q35:R35"/>
    <mergeCell ref="X24:Y24"/>
    <mergeCell ref="X25:Y25"/>
    <mergeCell ref="X26:Y26"/>
    <mergeCell ref="X27:Y27"/>
    <mergeCell ref="X28:Y28"/>
    <mergeCell ref="Q24:R24"/>
    <mergeCell ref="Q25:R25"/>
    <mergeCell ref="Q29:R29"/>
    <mergeCell ref="Q34:R34"/>
    <mergeCell ref="C9:D9"/>
    <mergeCell ref="Q30:R30"/>
    <mergeCell ref="Q31:R31"/>
    <mergeCell ref="C12:D12"/>
    <mergeCell ref="P7:P14"/>
    <mergeCell ref="P15:P22"/>
    <mergeCell ref="Q8:R8"/>
    <mergeCell ref="Q16:R16"/>
    <mergeCell ref="Q7:R7"/>
    <mergeCell ref="J9:K9"/>
    <mergeCell ref="Q32:R32"/>
    <mergeCell ref="Q33:R33"/>
    <mergeCell ref="C32:D32"/>
    <mergeCell ref="J20:K20"/>
    <mergeCell ref="C33:D33"/>
    <mergeCell ref="P23:P28"/>
    <mergeCell ref="E6:F6"/>
    <mergeCell ref="C22:D22"/>
    <mergeCell ref="J14:K14"/>
    <mergeCell ref="Q26:R26"/>
    <mergeCell ref="Q23:R23"/>
    <mergeCell ref="Q22:R22"/>
    <mergeCell ref="C15:D15"/>
    <mergeCell ref="C14:D14"/>
    <mergeCell ref="C13:D13"/>
    <mergeCell ref="J19:K19"/>
    <mergeCell ref="X6:Y6"/>
    <mergeCell ref="Q28:R28"/>
    <mergeCell ref="Q18:R18"/>
    <mergeCell ref="X7:Y7"/>
    <mergeCell ref="X14:Y14"/>
    <mergeCell ref="Q12:R12"/>
    <mergeCell ref="Q14:R14"/>
    <mergeCell ref="Q15:R15"/>
    <mergeCell ref="Q19:R19"/>
    <mergeCell ref="X12:Y12"/>
    <mergeCell ref="A38:A41"/>
    <mergeCell ref="B38:D38"/>
    <mergeCell ref="B41:C41"/>
    <mergeCell ref="C36:D36"/>
    <mergeCell ref="B40:D40"/>
    <mergeCell ref="C37:D37"/>
    <mergeCell ref="C8:D8"/>
    <mergeCell ref="C23:D23"/>
    <mergeCell ref="C11:D11"/>
    <mergeCell ref="C18:D18"/>
    <mergeCell ref="C17:D17"/>
    <mergeCell ref="C16:D16"/>
    <mergeCell ref="C20:D20"/>
    <mergeCell ref="C19:D19"/>
    <mergeCell ref="C21:D21"/>
    <mergeCell ref="C10:D10"/>
    <mergeCell ref="E40:F40"/>
    <mergeCell ref="G40:H40"/>
    <mergeCell ref="B39:C39"/>
    <mergeCell ref="J26:K26"/>
    <mergeCell ref="J27:K27"/>
    <mergeCell ref="E37:H37"/>
    <mergeCell ref="J36:K36"/>
    <mergeCell ref="I29:I35"/>
    <mergeCell ref="J29:K29"/>
    <mergeCell ref="J30:K30"/>
    <mergeCell ref="G4:H4"/>
    <mergeCell ref="G38:H38"/>
    <mergeCell ref="J15:K15"/>
    <mergeCell ref="J13:K13"/>
    <mergeCell ref="I15:I22"/>
    <mergeCell ref="J22:K22"/>
    <mergeCell ref="J16:K16"/>
    <mergeCell ref="J33:K33"/>
    <mergeCell ref="J31:K31"/>
    <mergeCell ref="J32:K32"/>
    <mergeCell ref="Q36:R36"/>
    <mergeCell ref="Q37:R37"/>
    <mergeCell ref="X37:Y37"/>
    <mergeCell ref="C24:D24"/>
    <mergeCell ref="C25:D25"/>
    <mergeCell ref="C29:D29"/>
    <mergeCell ref="C31:D31"/>
    <mergeCell ref="J24:K24"/>
    <mergeCell ref="J25:K25"/>
    <mergeCell ref="J35:K35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P40:R40"/>
    <mergeCell ref="S40:T40"/>
    <mergeCell ref="U40:V40"/>
    <mergeCell ref="S37:V37"/>
    <mergeCell ref="P38:R38"/>
    <mergeCell ref="U38:V38"/>
    <mergeCell ref="P39:Q39"/>
    <mergeCell ref="W41:X41"/>
    <mergeCell ref="AE3:AF3"/>
    <mergeCell ref="AE4:AH4"/>
    <mergeCell ref="AE10:AF10"/>
    <mergeCell ref="AE15:AF15"/>
    <mergeCell ref="AE16:AF16"/>
    <mergeCell ref="X35:Y35"/>
    <mergeCell ref="X36:Y36"/>
    <mergeCell ref="Z37:AC37"/>
    <mergeCell ref="X34:Y34"/>
    <mergeCell ref="X29:Y29"/>
    <mergeCell ref="X30:Y30"/>
    <mergeCell ref="W39:X39"/>
    <mergeCell ref="X31:Y31"/>
    <mergeCell ref="X32:Y32"/>
    <mergeCell ref="X33:Y33"/>
    <mergeCell ref="W29:W35"/>
    <mergeCell ref="W40:Y40"/>
    <mergeCell ref="Z40:AA40"/>
    <mergeCell ref="AB40:AC40"/>
    <mergeCell ref="W38:Y38"/>
    <mergeCell ref="AB38:AC38"/>
    <mergeCell ref="AI4:AJ4"/>
    <mergeCell ref="AE6:AF6"/>
    <mergeCell ref="AG6:AH6"/>
    <mergeCell ref="AE7:AF7"/>
    <mergeCell ref="AE5:AJ5"/>
    <mergeCell ref="AD23:AD28"/>
    <mergeCell ref="AE23:AF23"/>
    <mergeCell ref="AE26:AF26"/>
    <mergeCell ref="AE27:AF27"/>
    <mergeCell ref="AE24:AF24"/>
    <mergeCell ref="AE25:AF25"/>
    <mergeCell ref="AI40:AJ40"/>
    <mergeCell ref="AE37:AF37"/>
    <mergeCell ref="AG37:AJ37"/>
    <mergeCell ref="AD38:AF38"/>
    <mergeCell ref="AI38:AJ38"/>
    <mergeCell ref="AE35:AF35"/>
    <mergeCell ref="AE36:AF36"/>
    <mergeCell ref="AD29:AD35"/>
    <mergeCell ref="AG40:AH40"/>
    <mergeCell ref="AE34:AF34"/>
    <mergeCell ref="AE32:AF32"/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8:AF28"/>
    <mergeCell ref="AE33:AF33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40" t="str">
        <f>'三菜'!B1</f>
        <v>嘉義縣北美國小 103學年度第2學期第9週午餐食譜設計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45"/>
      <c r="B2" s="69" t="s">
        <v>0</v>
      </c>
      <c r="C2" s="66">
        <f>TRIM('三菜'!B4)</f>
      </c>
      <c r="D2" s="67" t="s">
        <v>6</v>
      </c>
      <c r="E2" s="66">
        <f>TRIM('三菜'!B6)</f>
      </c>
      <c r="F2" s="68" t="s">
        <v>7</v>
      </c>
      <c r="G2" s="443">
        <f>TRIM('三菜'!B8)</f>
      </c>
      <c r="H2" s="444"/>
      <c r="I2" s="73" t="s">
        <v>0</v>
      </c>
      <c r="J2" s="66" t="str">
        <f>TRIM('三菜'!B13)</f>
        <v>4</v>
      </c>
      <c r="K2" s="67" t="s">
        <v>6</v>
      </c>
      <c r="L2" s="66" t="str">
        <f>TRIM('三菜'!B15)</f>
        <v>7</v>
      </c>
      <c r="M2" s="68" t="s">
        <v>7</v>
      </c>
      <c r="N2" s="443" t="str">
        <f>TRIM('三菜'!B17)</f>
        <v>星期二</v>
      </c>
      <c r="O2" s="444"/>
      <c r="P2" s="69" t="s">
        <v>0</v>
      </c>
      <c r="Q2" s="66" t="str">
        <f>TRIM('三菜'!B22)</f>
        <v>4</v>
      </c>
      <c r="R2" s="67" t="s">
        <v>6</v>
      </c>
      <c r="S2" s="66" t="str">
        <f>TRIM('三菜'!B24)</f>
        <v>8</v>
      </c>
      <c r="T2" s="68" t="s">
        <v>7</v>
      </c>
      <c r="U2" s="443" t="str">
        <f>TRIM('三菜'!B26)</f>
        <v>星期三</v>
      </c>
      <c r="V2" s="444"/>
      <c r="W2" s="69" t="s">
        <v>0</v>
      </c>
      <c r="X2" s="66" t="str">
        <f>TRIM('三菜'!B31)</f>
        <v>4</v>
      </c>
      <c r="Y2" s="67" t="s">
        <v>6</v>
      </c>
      <c r="Z2" s="66" t="str">
        <f>TRIM('三菜'!B33)</f>
        <v>9</v>
      </c>
      <c r="AA2" s="68" t="s">
        <v>7</v>
      </c>
      <c r="AB2" s="443" t="str">
        <f>TRIM('三菜'!B35)</f>
        <v>星期四</v>
      </c>
      <c r="AC2" s="444"/>
      <c r="AD2" s="69" t="s">
        <v>0</v>
      </c>
      <c r="AE2" s="66" t="str">
        <f>TRIM('三菜'!B40)</f>
        <v>4</v>
      </c>
      <c r="AF2" s="67" t="s">
        <v>6</v>
      </c>
      <c r="AG2" s="66" t="str">
        <f>TRIM('三菜'!B42)</f>
        <v>10</v>
      </c>
      <c r="AH2" s="68" t="s">
        <v>7</v>
      </c>
      <c r="AI2" s="443" t="str">
        <f>TRIM('三菜'!B44)</f>
        <v>星期五</v>
      </c>
      <c r="AJ2" s="444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46"/>
      <c r="B3" s="70" t="s">
        <v>27</v>
      </c>
      <c r="C3" s="439">
        <f>TRIM('三菜'!B12)</f>
      </c>
      <c r="D3" s="439"/>
      <c r="E3" s="439"/>
      <c r="F3" s="440" t="s">
        <v>34</v>
      </c>
      <c r="G3" s="440"/>
      <c r="H3" s="441"/>
      <c r="I3" s="74" t="s">
        <v>27</v>
      </c>
      <c r="J3" s="557" t="str">
        <f>TRIM('三菜'!B21)</f>
        <v>84</v>
      </c>
      <c r="K3" s="439"/>
      <c r="L3" s="439"/>
      <c r="M3" s="440" t="s">
        <v>34</v>
      </c>
      <c r="N3" s="440"/>
      <c r="O3" s="441"/>
      <c r="P3" s="70" t="s">
        <v>27</v>
      </c>
      <c r="Q3" s="439" t="str">
        <f>TRIM('三菜'!B30)</f>
        <v>84</v>
      </c>
      <c r="R3" s="439"/>
      <c r="S3" s="439"/>
      <c r="T3" s="440" t="s">
        <v>34</v>
      </c>
      <c r="U3" s="440"/>
      <c r="V3" s="441"/>
      <c r="W3" s="70" t="s">
        <v>27</v>
      </c>
      <c r="X3" s="439" t="str">
        <f>TRIM('三菜'!B39)</f>
        <v>84</v>
      </c>
      <c r="Y3" s="439"/>
      <c r="Z3" s="439"/>
      <c r="AA3" s="440" t="s">
        <v>34</v>
      </c>
      <c r="AB3" s="440"/>
      <c r="AC3" s="441"/>
      <c r="AD3" s="70" t="s">
        <v>27</v>
      </c>
      <c r="AE3" s="439" t="str">
        <f>TRIM('三菜'!B48)</f>
        <v>84</v>
      </c>
      <c r="AF3" s="439"/>
      <c r="AG3" s="439"/>
      <c r="AH3" s="440" t="s">
        <v>34</v>
      </c>
      <c r="AI3" s="440"/>
      <c r="AJ3" s="441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46"/>
      <c r="B4" s="71" t="s">
        <v>2</v>
      </c>
      <c r="C4" s="435">
        <f>TRIM('三菜'!D4)</f>
      </c>
      <c r="D4" s="435"/>
      <c r="E4" s="435"/>
      <c r="F4" s="435"/>
      <c r="G4" s="435"/>
      <c r="H4" s="436"/>
      <c r="I4" s="75" t="s">
        <v>2</v>
      </c>
      <c r="J4" s="517">
        <f>TRIM('三菜'!D13)</f>
      </c>
      <c r="K4" s="404"/>
      <c r="L4" s="404"/>
      <c r="M4" s="404"/>
      <c r="N4" s="404"/>
      <c r="O4" s="434"/>
      <c r="P4" s="71" t="s">
        <v>2</v>
      </c>
      <c r="Q4" s="404" t="str">
        <f>TRIM('三菜'!D22)</f>
        <v>白米飯</v>
      </c>
      <c r="R4" s="404"/>
      <c r="S4" s="404"/>
      <c r="T4" s="404"/>
      <c r="U4" s="404"/>
      <c r="V4" s="434"/>
      <c r="W4" s="71" t="s">
        <v>2</v>
      </c>
      <c r="X4" s="404" t="str">
        <f>TRIM('三菜'!D31)</f>
        <v>五穀飯</v>
      </c>
      <c r="Y4" s="404"/>
      <c r="Z4" s="404"/>
      <c r="AA4" s="404"/>
      <c r="AB4" s="404"/>
      <c r="AC4" s="434"/>
      <c r="AD4" s="71" t="s">
        <v>2</v>
      </c>
      <c r="AE4" s="404" t="str">
        <f>TRIM('三菜'!D40)</f>
        <v>白米飯</v>
      </c>
      <c r="AF4" s="404"/>
      <c r="AG4" s="404"/>
      <c r="AH4" s="404"/>
      <c r="AI4" s="404"/>
      <c r="AJ4" s="43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47"/>
      <c r="B5" s="65" t="s">
        <v>40</v>
      </c>
      <c r="C5" s="400" t="s">
        <v>65</v>
      </c>
      <c r="D5" s="401"/>
      <c r="E5" s="402"/>
      <c r="F5" s="400" t="s">
        <v>16</v>
      </c>
      <c r="G5" s="401"/>
      <c r="H5" s="403"/>
      <c r="I5" s="76" t="s">
        <v>40</v>
      </c>
      <c r="J5" s="400" t="s">
        <v>65</v>
      </c>
      <c r="K5" s="401"/>
      <c r="L5" s="402"/>
      <c r="M5" s="400" t="s">
        <v>16</v>
      </c>
      <c r="N5" s="401"/>
      <c r="O5" s="403"/>
      <c r="P5" s="72" t="s">
        <v>40</v>
      </c>
      <c r="Q5" s="400" t="s">
        <v>65</v>
      </c>
      <c r="R5" s="401"/>
      <c r="S5" s="402"/>
      <c r="T5" s="400" t="s">
        <v>16</v>
      </c>
      <c r="U5" s="401"/>
      <c r="V5" s="403"/>
      <c r="W5" s="72" t="s">
        <v>40</v>
      </c>
      <c r="X5" s="400" t="s">
        <v>65</v>
      </c>
      <c r="Y5" s="401"/>
      <c r="Z5" s="402"/>
      <c r="AA5" s="400" t="s">
        <v>16</v>
      </c>
      <c r="AB5" s="401"/>
      <c r="AC5" s="403"/>
      <c r="AD5" s="72" t="s">
        <v>40</v>
      </c>
      <c r="AE5" s="400" t="s">
        <v>65</v>
      </c>
      <c r="AF5" s="401"/>
      <c r="AG5" s="402"/>
      <c r="AH5" s="400" t="s">
        <v>16</v>
      </c>
      <c r="AI5" s="401"/>
      <c r="AJ5" s="403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77" t="s">
        <v>3</v>
      </c>
      <c r="B6" s="462">
        <f>TRIM('三菜'!E4)</f>
      </c>
      <c r="C6" s="463">
        <f>'三菜'!E5</f>
        <v>0</v>
      </c>
      <c r="D6" s="463"/>
      <c r="E6" s="463"/>
      <c r="F6" s="463"/>
      <c r="G6" s="463"/>
      <c r="H6" s="465"/>
      <c r="I6" s="554">
        <f>TRIM('三菜'!E13)</f>
      </c>
      <c r="J6" s="469">
        <f>'三菜'!E14</f>
        <v>0</v>
      </c>
      <c r="K6" s="470"/>
      <c r="L6" s="470"/>
      <c r="M6" s="470"/>
      <c r="N6" s="470"/>
      <c r="O6" s="471"/>
      <c r="P6" s="462" t="str">
        <f>TRIM('三菜'!E22)</f>
        <v>肉絲蒜苗炒飯</v>
      </c>
      <c r="Q6" s="463" t="str">
        <f>'三菜'!E23</f>
        <v>肉絲 　　　　　　3Kg</v>
      </c>
      <c r="R6" s="463"/>
      <c r="S6" s="463"/>
      <c r="T6" s="463"/>
      <c r="U6" s="463"/>
      <c r="V6" s="464"/>
      <c r="W6" s="462" t="str">
        <f>TRIM('三菜'!E31)</f>
        <v>香酥鯖魚</v>
      </c>
      <c r="X6" s="463" t="str">
        <f>'三菜'!E32</f>
        <v>鯖魚片1/2 　　　89片</v>
      </c>
      <c r="Y6" s="463"/>
      <c r="Z6" s="463"/>
      <c r="AA6" s="463"/>
      <c r="AB6" s="463"/>
      <c r="AC6" s="464"/>
      <c r="AD6" s="462" t="str">
        <f>TRIM('三菜'!E40)</f>
        <v>八寶肉醬</v>
      </c>
      <c r="AE6" s="463" t="str">
        <f>'三菜'!E41</f>
        <v>白蘿蔔小丁 　　　2Kg</v>
      </c>
      <c r="AF6" s="463"/>
      <c r="AG6" s="463"/>
      <c r="AH6" s="463"/>
      <c r="AI6" s="463"/>
      <c r="AJ6" s="464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77"/>
      <c r="B7" s="453"/>
      <c r="C7" s="458">
        <f>'三菜'!E6</f>
        <v>0</v>
      </c>
      <c r="D7" s="458"/>
      <c r="E7" s="458"/>
      <c r="F7" s="458"/>
      <c r="G7" s="458"/>
      <c r="H7" s="466"/>
      <c r="I7" s="555"/>
      <c r="J7" s="466">
        <f>'三菜'!E15</f>
        <v>0</v>
      </c>
      <c r="K7" s="467"/>
      <c r="L7" s="467"/>
      <c r="M7" s="467"/>
      <c r="N7" s="467"/>
      <c r="O7" s="468"/>
      <c r="P7" s="453"/>
      <c r="Q7" s="458" t="str">
        <f>'三菜'!E24</f>
        <v>高麗菜切片 　　　3Kg</v>
      </c>
      <c r="R7" s="458"/>
      <c r="S7" s="458"/>
      <c r="T7" s="458"/>
      <c r="U7" s="458"/>
      <c r="V7" s="459"/>
      <c r="W7" s="453"/>
      <c r="X7" s="458">
        <f>'三菜'!E33</f>
        <v>0</v>
      </c>
      <c r="Y7" s="458"/>
      <c r="Z7" s="458"/>
      <c r="AA7" s="458"/>
      <c r="AB7" s="458"/>
      <c r="AC7" s="459"/>
      <c r="AD7" s="453"/>
      <c r="AE7" s="458" t="str">
        <f>'三菜'!E42</f>
        <v>豆干丁 　　　　　2Kg</v>
      </c>
      <c r="AF7" s="458"/>
      <c r="AG7" s="458"/>
      <c r="AH7" s="458"/>
      <c r="AI7" s="458"/>
      <c r="AJ7" s="459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7"/>
      <c r="B8" s="453"/>
      <c r="C8" s="458">
        <f>'三菜'!E7</f>
        <v>0</v>
      </c>
      <c r="D8" s="458"/>
      <c r="E8" s="458"/>
      <c r="F8" s="458"/>
      <c r="G8" s="458"/>
      <c r="H8" s="466"/>
      <c r="I8" s="555"/>
      <c r="J8" s="466">
        <f>'三菜'!E16</f>
        <v>0</v>
      </c>
      <c r="K8" s="467"/>
      <c r="L8" s="467"/>
      <c r="M8" s="467"/>
      <c r="N8" s="467"/>
      <c r="O8" s="468"/>
      <c r="P8" s="453"/>
      <c r="Q8" s="458" t="str">
        <f>'三菜'!E25</f>
        <v>洋蔥絲 　　　　　1Kg</v>
      </c>
      <c r="R8" s="458"/>
      <c r="S8" s="458"/>
      <c r="T8" s="458"/>
      <c r="U8" s="458"/>
      <c r="V8" s="459"/>
      <c r="W8" s="453"/>
      <c r="X8" s="458">
        <f>'三菜'!E34</f>
        <v>0</v>
      </c>
      <c r="Y8" s="458"/>
      <c r="Z8" s="458"/>
      <c r="AA8" s="458"/>
      <c r="AB8" s="458"/>
      <c r="AC8" s="459"/>
      <c r="AD8" s="453"/>
      <c r="AE8" s="458" t="str">
        <f>'三菜'!E43</f>
        <v>絞肉 　　　　　　2Kg</v>
      </c>
      <c r="AF8" s="458"/>
      <c r="AG8" s="458"/>
      <c r="AH8" s="458"/>
      <c r="AI8" s="458"/>
      <c r="AJ8" s="459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7"/>
      <c r="B9" s="453"/>
      <c r="C9" s="463">
        <f>'三菜'!E8</f>
        <v>0</v>
      </c>
      <c r="D9" s="463"/>
      <c r="E9" s="463"/>
      <c r="F9" s="463"/>
      <c r="G9" s="463"/>
      <c r="H9" s="465"/>
      <c r="I9" s="555"/>
      <c r="J9" s="466">
        <f>'三菜'!E17</f>
        <v>0</v>
      </c>
      <c r="K9" s="467"/>
      <c r="L9" s="467"/>
      <c r="M9" s="467"/>
      <c r="N9" s="467"/>
      <c r="O9" s="468"/>
      <c r="P9" s="453"/>
      <c r="Q9" s="458" t="str">
        <f>'三菜'!E26</f>
        <v>蛋 　　　　　　　1Kg</v>
      </c>
      <c r="R9" s="458"/>
      <c r="S9" s="458"/>
      <c r="T9" s="458"/>
      <c r="U9" s="458"/>
      <c r="V9" s="459"/>
      <c r="W9" s="453"/>
      <c r="X9" s="458">
        <f>'三菜'!E35</f>
        <v>0</v>
      </c>
      <c r="Y9" s="458"/>
      <c r="Z9" s="458"/>
      <c r="AA9" s="458"/>
      <c r="AB9" s="458"/>
      <c r="AC9" s="459"/>
      <c r="AD9" s="453"/>
      <c r="AE9" s="458" t="str">
        <f>'三菜'!E44</f>
        <v>鮮筍丁 　　　　　1Kg</v>
      </c>
      <c r="AF9" s="458"/>
      <c r="AG9" s="458"/>
      <c r="AH9" s="458"/>
      <c r="AI9" s="458"/>
      <c r="AJ9" s="459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7"/>
      <c r="B10" s="453"/>
      <c r="C10" s="458">
        <f>'三菜'!E9</f>
        <v>0</v>
      </c>
      <c r="D10" s="458"/>
      <c r="E10" s="458"/>
      <c r="F10" s="458"/>
      <c r="G10" s="458"/>
      <c r="H10" s="466"/>
      <c r="I10" s="555"/>
      <c r="J10" s="466">
        <f>'三菜'!E18</f>
        <v>0</v>
      </c>
      <c r="K10" s="467"/>
      <c r="L10" s="467"/>
      <c r="M10" s="467"/>
      <c r="N10" s="467"/>
      <c r="O10" s="468"/>
      <c r="P10" s="453"/>
      <c r="Q10" s="458" t="str">
        <f>'三菜'!F23</f>
        <v>紅蘿蔔絲 　　　0.5Kg</v>
      </c>
      <c r="R10" s="458"/>
      <c r="S10" s="458"/>
      <c r="T10" s="458"/>
      <c r="U10" s="458"/>
      <c r="V10" s="459"/>
      <c r="W10" s="453"/>
      <c r="X10" s="458">
        <f>'三菜'!E36</f>
        <v>0</v>
      </c>
      <c r="Y10" s="458"/>
      <c r="Z10" s="458"/>
      <c r="AA10" s="458"/>
      <c r="AB10" s="458"/>
      <c r="AC10" s="459"/>
      <c r="AD10" s="453"/>
      <c r="AE10" s="458" t="str">
        <f>'三菜'!E45</f>
        <v>紅蘿蔔小丁 　　0.5Kg</v>
      </c>
      <c r="AF10" s="458"/>
      <c r="AG10" s="458"/>
      <c r="AH10" s="458"/>
      <c r="AI10" s="458"/>
      <c r="AJ10" s="459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7"/>
      <c r="B11" s="453"/>
      <c r="C11" s="458">
        <f>'三菜'!E10</f>
        <v>0</v>
      </c>
      <c r="D11" s="458"/>
      <c r="E11" s="458"/>
      <c r="F11" s="458"/>
      <c r="G11" s="458"/>
      <c r="H11" s="466"/>
      <c r="I11" s="555"/>
      <c r="J11" s="466">
        <f>'三菜'!E19</f>
        <v>0</v>
      </c>
      <c r="K11" s="467"/>
      <c r="L11" s="467"/>
      <c r="M11" s="467"/>
      <c r="N11" s="467"/>
      <c r="O11" s="468"/>
      <c r="P11" s="453"/>
      <c r="Q11" s="458" t="str">
        <f>'三菜'!F24</f>
        <v>蒜苗切 　　　　0.3Kg</v>
      </c>
      <c r="R11" s="458"/>
      <c r="S11" s="458"/>
      <c r="T11" s="458"/>
      <c r="U11" s="458"/>
      <c r="V11" s="459"/>
      <c r="W11" s="453"/>
      <c r="X11" s="458">
        <f>'三菜'!E37</f>
        <v>0</v>
      </c>
      <c r="Y11" s="458"/>
      <c r="Z11" s="458"/>
      <c r="AA11" s="458"/>
      <c r="AB11" s="458"/>
      <c r="AC11" s="459"/>
      <c r="AD11" s="453"/>
      <c r="AE11" s="458" t="str">
        <f>'三菜'!E46</f>
        <v>油蔥酥 　　　　0.2Kg</v>
      </c>
      <c r="AF11" s="458"/>
      <c r="AG11" s="458"/>
      <c r="AH11" s="458"/>
      <c r="AI11" s="458"/>
      <c r="AJ11" s="459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7"/>
      <c r="B12" s="453"/>
      <c r="C12" s="463">
        <f>'三菜'!E11</f>
        <v>0</v>
      </c>
      <c r="D12" s="463"/>
      <c r="E12" s="463"/>
      <c r="F12" s="463"/>
      <c r="G12" s="463"/>
      <c r="H12" s="465"/>
      <c r="I12" s="555"/>
      <c r="J12" s="466">
        <f>'三菜'!E20</f>
        <v>0</v>
      </c>
      <c r="K12" s="467"/>
      <c r="L12" s="467"/>
      <c r="M12" s="467"/>
      <c r="N12" s="467"/>
      <c r="O12" s="468"/>
      <c r="P12" s="453"/>
      <c r="Q12" s="458" t="str">
        <f>'三菜'!F25</f>
        <v>蒜末 　　　　　0.1Kg</v>
      </c>
      <c r="R12" s="458"/>
      <c r="S12" s="458"/>
      <c r="T12" s="458"/>
      <c r="U12" s="458"/>
      <c r="V12" s="459"/>
      <c r="W12" s="453"/>
      <c r="X12" s="458">
        <f>'三菜'!E38</f>
        <v>0</v>
      </c>
      <c r="Y12" s="458"/>
      <c r="Z12" s="458"/>
      <c r="AA12" s="458"/>
      <c r="AB12" s="458"/>
      <c r="AC12" s="459"/>
      <c r="AD12" s="453"/>
      <c r="AE12" s="458">
        <f>'三菜'!E47</f>
        <v>0</v>
      </c>
      <c r="AF12" s="458"/>
      <c r="AG12" s="458"/>
      <c r="AH12" s="458"/>
      <c r="AI12" s="458"/>
      <c r="AJ12" s="459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82"/>
      <c r="B13" s="455"/>
      <c r="C13" s="458">
        <f>'三菜'!E12</f>
        <v>0</v>
      </c>
      <c r="D13" s="458"/>
      <c r="E13" s="458"/>
      <c r="F13" s="458"/>
      <c r="G13" s="458"/>
      <c r="H13" s="466"/>
      <c r="I13" s="556"/>
      <c r="J13" s="483">
        <f>'三菜'!E21</f>
        <v>0</v>
      </c>
      <c r="K13" s="484"/>
      <c r="L13" s="484"/>
      <c r="M13" s="484"/>
      <c r="N13" s="484"/>
      <c r="O13" s="485"/>
      <c r="P13" s="454"/>
      <c r="Q13" s="458">
        <f>'三菜'!E30</f>
        <v>0</v>
      </c>
      <c r="R13" s="458"/>
      <c r="S13" s="458"/>
      <c r="T13" s="458"/>
      <c r="U13" s="458"/>
      <c r="V13" s="459"/>
      <c r="W13" s="454"/>
      <c r="X13" s="458">
        <f>'三菜'!E39</f>
        <v>0</v>
      </c>
      <c r="Y13" s="458"/>
      <c r="Z13" s="458"/>
      <c r="AA13" s="458"/>
      <c r="AB13" s="458"/>
      <c r="AC13" s="459"/>
      <c r="AD13" s="454"/>
      <c r="AE13" s="458">
        <f>'三菜'!E48</f>
        <v>0</v>
      </c>
      <c r="AF13" s="458"/>
      <c r="AG13" s="458"/>
      <c r="AH13" s="458"/>
      <c r="AI13" s="458"/>
      <c r="AJ13" s="459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6" t="s">
        <v>4</v>
      </c>
      <c r="B14" s="452">
        <f>TRIM('三菜'!F4)</f>
      </c>
      <c r="C14" s="460">
        <f>'三菜'!F5</f>
        <v>0</v>
      </c>
      <c r="D14" s="460"/>
      <c r="E14" s="460"/>
      <c r="F14" s="460"/>
      <c r="G14" s="460"/>
      <c r="H14" s="461"/>
      <c r="I14" s="554">
        <f>TRIM('三菜'!F13)</f>
      </c>
      <c r="J14" s="469">
        <f>'三菜'!F14</f>
        <v>0</v>
      </c>
      <c r="K14" s="470"/>
      <c r="L14" s="470"/>
      <c r="M14" s="470"/>
      <c r="N14" s="470"/>
      <c r="O14" s="471"/>
      <c r="P14" s="452" t="str">
        <f>TRIM('三菜'!G22)</f>
        <v>肉包</v>
      </c>
      <c r="Q14" s="460" t="str">
        <f>'三菜'!G23</f>
        <v>醬爆肉包30(桂) 　89個</v>
      </c>
      <c r="R14" s="460"/>
      <c r="S14" s="460"/>
      <c r="T14" s="460"/>
      <c r="U14" s="460"/>
      <c r="V14" s="461"/>
      <c r="W14" s="452" t="str">
        <f>TRIM('三菜'!F31)</f>
        <v>哨子豆腐</v>
      </c>
      <c r="X14" s="460" t="str">
        <f>'三菜'!F32</f>
        <v>粗豆腐切丁4.5k(封口) 2板</v>
      </c>
      <c r="Y14" s="460"/>
      <c r="Z14" s="460"/>
      <c r="AA14" s="460"/>
      <c r="AB14" s="460"/>
      <c r="AC14" s="461"/>
      <c r="AD14" s="452" t="str">
        <f>TRIM('三菜'!F40)</f>
        <v>紅蘿蔔炒蛋</v>
      </c>
      <c r="AE14" s="460" t="str">
        <f>'三菜'!F41</f>
        <v>蛋 　　　　　　　4Kg</v>
      </c>
      <c r="AF14" s="460"/>
      <c r="AG14" s="460"/>
      <c r="AH14" s="460"/>
      <c r="AI14" s="460"/>
      <c r="AJ14" s="461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7"/>
      <c r="B15" s="453"/>
      <c r="C15" s="466">
        <f>'三菜'!F6</f>
        <v>0</v>
      </c>
      <c r="D15" s="467"/>
      <c r="E15" s="467"/>
      <c r="F15" s="467"/>
      <c r="G15" s="467"/>
      <c r="H15" s="468"/>
      <c r="I15" s="555"/>
      <c r="J15" s="466">
        <f>'三菜'!F15</f>
        <v>0</v>
      </c>
      <c r="K15" s="467"/>
      <c r="L15" s="467"/>
      <c r="M15" s="467"/>
      <c r="N15" s="467"/>
      <c r="O15" s="468"/>
      <c r="P15" s="453"/>
      <c r="Q15" s="458" t="e">
        <f>三菜!#REF!</f>
        <v>#REF!</v>
      </c>
      <c r="R15" s="458"/>
      <c r="S15" s="458"/>
      <c r="T15" s="458"/>
      <c r="U15" s="458"/>
      <c r="V15" s="459"/>
      <c r="W15" s="453"/>
      <c r="X15" s="458" t="str">
        <f>'三菜'!F33</f>
        <v>絞肉 　　　　　0.5Kg</v>
      </c>
      <c r="Y15" s="458"/>
      <c r="Z15" s="458"/>
      <c r="AA15" s="458"/>
      <c r="AB15" s="458"/>
      <c r="AC15" s="459"/>
      <c r="AD15" s="453"/>
      <c r="AE15" s="458" t="str">
        <f>'三菜'!F42</f>
        <v>紅蘿蔔絲 　　　3.5Kg</v>
      </c>
      <c r="AF15" s="458"/>
      <c r="AG15" s="458"/>
      <c r="AH15" s="458"/>
      <c r="AI15" s="458"/>
      <c r="AJ15" s="459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7"/>
      <c r="B16" s="453"/>
      <c r="C16" s="466">
        <f>'三菜'!F7</f>
        <v>0</v>
      </c>
      <c r="D16" s="467"/>
      <c r="E16" s="467"/>
      <c r="F16" s="467"/>
      <c r="G16" s="467"/>
      <c r="H16" s="468"/>
      <c r="I16" s="555"/>
      <c r="J16" s="466">
        <f>'三菜'!F16</f>
        <v>0</v>
      </c>
      <c r="K16" s="467"/>
      <c r="L16" s="467"/>
      <c r="M16" s="467"/>
      <c r="N16" s="467"/>
      <c r="O16" s="468"/>
      <c r="P16" s="453"/>
      <c r="Q16" s="458" t="e">
        <f>三菜!#REF!</f>
        <v>#REF!</v>
      </c>
      <c r="R16" s="458"/>
      <c r="S16" s="458"/>
      <c r="T16" s="458"/>
      <c r="U16" s="458"/>
      <c r="V16" s="459"/>
      <c r="W16" s="453"/>
      <c r="X16" s="458" t="str">
        <f>'三菜'!F34</f>
        <v>油蔥酥 　　　　0.1Kg</v>
      </c>
      <c r="Y16" s="458"/>
      <c r="Z16" s="458"/>
      <c r="AA16" s="458"/>
      <c r="AB16" s="458"/>
      <c r="AC16" s="459"/>
      <c r="AD16" s="453"/>
      <c r="AE16" s="458">
        <f>'三菜'!F43</f>
        <v>0</v>
      </c>
      <c r="AF16" s="458"/>
      <c r="AG16" s="458"/>
      <c r="AH16" s="458"/>
      <c r="AI16" s="458"/>
      <c r="AJ16" s="459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7"/>
      <c r="B17" s="453"/>
      <c r="C17" s="466">
        <f>'三菜'!F8</f>
        <v>0</v>
      </c>
      <c r="D17" s="467"/>
      <c r="E17" s="467"/>
      <c r="F17" s="467"/>
      <c r="G17" s="467"/>
      <c r="H17" s="468"/>
      <c r="I17" s="555"/>
      <c r="J17" s="466" t="str">
        <f>'三菜'!F17</f>
        <v>全校不用餐</v>
      </c>
      <c r="K17" s="467"/>
      <c r="L17" s="467"/>
      <c r="M17" s="467"/>
      <c r="N17" s="467"/>
      <c r="O17" s="468"/>
      <c r="P17" s="453"/>
      <c r="Q17" s="458">
        <f>'三菜'!F26</f>
        <v>0</v>
      </c>
      <c r="R17" s="458"/>
      <c r="S17" s="458"/>
      <c r="T17" s="458"/>
      <c r="U17" s="458"/>
      <c r="V17" s="459"/>
      <c r="W17" s="453"/>
      <c r="X17" s="458" t="str">
        <f>'三菜'!F35</f>
        <v>青蔥珠 　　　　0.1Kg</v>
      </c>
      <c r="Y17" s="458"/>
      <c r="Z17" s="458"/>
      <c r="AA17" s="458"/>
      <c r="AB17" s="458"/>
      <c r="AC17" s="459"/>
      <c r="AD17" s="453"/>
      <c r="AE17" s="458">
        <f>'三菜'!F44</f>
        <v>0</v>
      </c>
      <c r="AF17" s="458"/>
      <c r="AG17" s="458"/>
      <c r="AH17" s="458"/>
      <c r="AI17" s="458"/>
      <c r="AJ17" s="459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7"/>
      <c r="B18" s="453"/>
      <c r="C18" s="466">
        <f>'三菜'!F9</f>
        <v>0</v>
      </c>
      <c r="D18" s="467"/>
      <c r="E18" s="467"/>
      <c r="F18" s="467"/>
      <c r="G18" s="467"/>
      <c r="H18" s="468"/>
      <c r="I18" s="555"/>
      <c r="J18" s="466">
        <f>'三菜'!F18</f>
        <v>0</v>
      </c>
      <c r="K18" s="467"/>
      <c r="L18" s="467"/>
      <c r="M18" s="467"/>
      <c r="N18" s="467"/>
      <c r="O18" s="468"/>
      <c r="P18" s="453"/>
      <c r="Q18" s="458">
        <f>'三菜'!F27</f>
        <v>0</v>
      </c>
      <c r="R18" s="458"/>
      <c r="S18" s="458"/>
      <c r="T18" s="458"/>
      <c r="U18" s="458"/>
      <c r="V18" s="459"/>
      <c r="W18" s="453"/>
      <c r="X18" s="458">
        <f>'三菜'!F36</f>
        <v>0</v>
      </c>
      <c r="Y18" s="458"/>
      <c r="Z18" s="458"/>
      <c r="AA18" s="458"/>
      <c r="AB18" s="458"/>
      <c r="AC18" s="459"/>
      <c r="AD18" s="453"/>
      <c r="AE18" s="458">
        <f>'三菜'!F45</f>
        <v>0</v>
      </c>
      <c r="AF18" s="458"/>
      <c r="AG18" s="458"/>
      <c r="AH18" s="458"/>
      <c r="AI18" s="458"/>
      <c r="AJ18" s="459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7"/>
      <c r="B19" s="453"/>
      <c r="C19" s="466">
        <f>'三菜'!F10</f>
        <v>0</v>
      </c>
      <c r="D19" s="467"/>
      <c r="E19" s="467"/>
      <c r="F19" s="467"/>
      <c r="G19" s="467"/>
      <c r="H19" s="468"/>
      <c r="I19" s="555"/>
      <c r="J19" s="466">
        <f>'三菜'!F19</f>
        <v>0</v>
      </c>
      <c r="K19" s="467"/>
      <c r="L19" s="467"/>
      <c r="M19" s="467"/>
      <c r="N19" s="467"/>
      <c r="O19" s="468"/>
      <c r="P19" s="453"/>
      <c r="Q19" s="458">
        <f>'三菜'!F28</f>
        <v>0</v>
      </c>
      <c r="R19" s="458"/>
      <c r="S19" s="458"/>
      <c r="T19" s="458"/>
      <c r="U19" s="458"/>
      <c r="V19" s="459"/>
      <c r="W19" s="453"/>
      <c r="X19" s="458">
        <f>'三菜'!F37</f>
        <v>0</v>
      </c>
      <c r="Y19" s="458"/>
      <c r="Z19" s="458"/>
      <c r="AA19" s="458"/>
      <c r="AB19" s="458"/>
      <c r="AC19" s="459"/>
      <c r="AD19" s="453"/>
      <c r="AE19" s="458">
        <f>'三菜'!F46</f>
        <v>0</v>
      </c>
      <c r="AF19" s="458"/>
      <c r="AG19" s="458"/>
      <c r="AH19" s="458"/>
      <c r="AI19" s="458"/>
      <c r="AJ19" s="459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7"/>
      <c r="B20" s="453"/>
      <c r="C20" s="466">
        <f>'三菜'!F11</f>
        <v>0</v>
      </c>
      <c r="D20" s="467"/>
      <c r="E20" s="467"/>
      <c r="F20" s="467"/>
      <c r="G20" s="467"/>
      <c r="H20" s="468"/>
      <c r="I20" s="555"/>
      <c r="J20" s="466">
        <f>'三菜'!F20</f>
        <v>0</v>
      </c>
      <c r="K20" s="467"/>
      <c r="L20" s="467"/>
      <c r="M20" s="467"/>
      <c r="N20" s="467"/>
      <c r="O20" s="468"/>
      <c r="P20" s="453"/>
      <c r="Q20" s="458">
        <f>'三菜'!F29</f>
        <v>0</v>
      </c>
      <c r="R20" s="458"/>
      <c r="S20" s="458"/>
      <c r="T20" s="458"/>
      <c r="U20" s="458"/>
      <c r="V20" s="459"/>
      <c r="W20" s="453"/>
      <c r="X20" s="458">
        <f>'三菜'!F38</f>
        <v>0</v>
      </c>
      <c r="Y20" s="458"/>
      <c r="Z20" s="458"/>
      <c r="AA20" s="458"/>
      <c r="AB20" s="458"/>
      <c r="AC20" s="459"/>
      <c r="AD20" s="453"/>
      <c r="AE20" s="458">
        <f>'三菜'!F47</f>
        <v>0</v>
      </c>
      <c r="AF20" s="458"/>
      <c r="AG20" s="458"/>
      <c r="AH20" s="458"/>
      <c r="AI20" s="458"/>
      <c r="AJ20" s="459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82"/>
      <c r="B21" s="454"/>
      <c r="C21" s="483">
        <f>'三菜'!F12</f>
        <v>0</v>
      </c>
      <c r="D21" s="484"/>
      <c r="E21" s="484"/>
      <c r="F21" s="484"/>
      <c r="G21" s="484"/>
      <c r="H21" s="485"/>
      <c r="I21" s="556"/>
      <c r="J21" s="483">
        <f>'三菜'!F21</f>
        <v>0</v>
      </c>
      <c r="K21" s="484"/>
      <c r="L21" s="484"/>
      <c r="M21" s="484"/>
      <c r="N21" s="484"/>
      <c r="O21" s="485"/>
      <c r="P21" s="454"/>
      <c r="Q21" s="458">
        <f>'三菜'!F30</f>
        <v>0</v>
      </c>
      <c r="R21" s="458"/>
      <c r="S21" s="458"/>
      <c r="T21" s="458"/>
      <c r="U21" s="458"/>
      <c r="V21" s="459"/>
      <c r="W21" s="454"/>
      <c r="X21" s="458">
        <f>'三菜'!F39</f>
        <v>0</v>
      </c>
      <c r="Y21" s="458"/>
      <c r="Z21" s="458"/>
      <c r="AA21" s="458"/>
      <c r="AB21" s="458"/>
      <c r="AC21" s="459"/>
      <c r="AD21" s="454"/>
      <c r="AE21" s="458">
        <f>'三菜'!F48</f>
        <v>0</v>
      </c>
      <c r="AF21" s="458"/>
      <c r="AG21" s="458"/>
      <c r="AH21" s="458"/>
      <c r="AI21" s="458"/>
      <c r="AJ21" s="459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6" t="s">
        <v>66</v>
      </c>
      <c r="B22" s="452">
        <f>TRIM('三菜'!G4)</f>
      </c>
      <c r="C22" s="460">
        <f>'三菜'!G5</f>
        <v>0</v>
      </c>
      <c r="D22" s="460"/>
      <c r="E22" s="460"/>
      <c r="F22" s="460"/>
      <c r="G22" s="460"/>
      <c r="H22" s="469"/>
      <c r="I22" s="554">
        <f>TRIM('三菜'!G13)</f>
      </c>
      <c r="J22" s="469">
        <f>'三菜'!G14</f>
        <v>0</v>
      </c>
      <c r="K22" s="470"/>
      <c r="L22" s="470"/>
      <c r="M22" s="470"/>
      <c r="N22" s="470"/>
      <c r="O22" s="471"/>
      <c r="P22" s="452" t="e">
        <f>TRIM(三菜!#REF!)</f>
        <v>#REF!</v>
      </c>
      <c r="Q22" s="491" t="e">
        <f>三菜!#REF!</f>
        <v>#REF!</v>
      </c>
      <c r="R22" s="491"/>
      <c r="S22" s="491"/>
      <c r="T22" s="491"/>
      <c r="U22" s="491"/>
      <c r="V22" s="492"/>
      <c r="W22" s="452" t="str">
        <f>TRIM('三菜'!G31)</f>
        <v>木須芽菜</v>
      </c>
      <c r="X22" s="460" t="str">
        <f>'三菜'!G32</f>
        <v>豆芽菜 　　　　　6Kg</v>
      </c>
      <c r="Y22" s="460"/>
      <c r="Z22" s="460"/>
      <c r="AA22" s="460"/>
      <c r="AB22" s="460"/>
      <c r="AC22" s="461"/>
      <c r="AD22" s="452" t="str">
        <f>TRIM('三菜'!G40)</f>
        <v>鮮炒高麗菜</v>
      </c>
      <c r="AE22" s="460" t="str">
        <f>'三菜'!G41</f>
        <v>高麗菜切 　　　　7Kg</v>
      </c>
      <c r="AF22" s="460"/>
      <c r="AG22" s="460"/>
      <c r="AH22" s="460"/>
      <c r="AI22" s="460"/>
      <c r="AJ22" s="461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7"/>
      <c r="B23" s="453"/>
      <c r="C23" s="458">
        <f>'三菜'!G6</f>
        <v>0</v>
      </c>
      <c r="D23" s="458"/>
      <c r="E23" s="458"/>
      <c r="F23" s="458"/>
      <c r="G23" s="458"/>
      <c r="H23" s="466"/>
      <c r="I23" s="555"/>
      <c r="J23" s="466">
        <f>'三菜'!G15</f>
        <v>0</v>
      </c>
      <c r="K23" s="467"/>
      <c r="L23" s="467"/>
      <c r="M23" s="467"/>
      <c r="N23" s="467"/>
      <c r="O23" s="468"/>
      <c r="P23" s="453"/>
      <c r="Q23" s="489">
        <f>'三菜'!G24</f>
        <v>0</v>
      </c>
      <c r="R23" s="489"/>
      <c r="S23" s="489"/>
      <c r="T23" s="489"/>
      <c r="U23" s="489"/>
      <c r="V23" s="490"/>
      <c r="W23" s="453"/>
      <c r="X23" s="458" t="str">
        <f>'三菜'!G33</f>
        <v>木耳絲 　　　　0.5Kg</v>
      </c>
      <c r="Y23" s="458"/>
      <c r="Z23" s="458"/>
      <c r="AA23" s="458"/>
      <c r="AB23" s="458"/>
      <c r="AC23" s="459"/>
      <c r="AD23" s="453"/>
      <c r="AE23" s="458" t="str">
        <f>'三菜'!G42</f>
        <v>蒜末 　　　　　0.1Kg</v>
      </c>
      <c r="AF23" s="458"/>
      <c r="AG23" s="458"/>
      <c r="AH23" s="458"/>
      <c r="AI23" s="458"/>
      <c r="AJ23" s="459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7"/>
      <c r="B24" s="453"/>
      <c r="C24" s="458">
        <f>'三菜'!G7</f>
        <v>0</v>
      </c>
      <c r="D24" s="458"/>
      <c r="E24" s="458"/>
      <c r="F24" s="458"/>
      <c r="G24" s="458"/>
      <c r="H24" s="466"/>
      <c r="I24" s="555"/>
      <c r="J24" s="466">
        <f>'三菜'!G16</f>
        <v>0</v>
      </c>
      <c r="K24" s="467"/>
      <c r="L24" s="467"/>
      <c r="M24" s="467"/>
      <c r="N24" s="467"/>
      <c r="O24" s="468"/>
      <c r="P24" s="453"/>
      <c r="Q24" s="489">
        <f>'三菜'!G25</f>
        <v>0</v>
      </c>
      <c r="R24" s="489"/>
      <c r="S24" s="489"/>
      <c r="T24" s="489"/>
      <c r="U24" s="489"/>
      <c r="V24" s="490"/>
      <c r="W24" s="453"/>
      <c r="X24" s="458" t="str">
        <f>'三菜'!G34</f>
        <v>蒜末 　　　　　0.1Kg</v>
      </c>
      <c r="Y24" s="458"/>
      <c r="Z24" s="458"/>
      <c r="AA24" s="458"/>
      <c r="AB24" s="458"/>
      <c r="AC24" s="459"/>
      <c r="AD24" s="453"/>
      <c r="AE24" s="458">
        <f>'三菜'!G43</f>
        <v>0</v>
      </c>
      <c r="AF24" s="458"/>
      <c r="AG24" s="458"/>
      <c r="AH24" s="458"/>
      <c r="AI24" s="458"/>
      <c r="AJ24" s="459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7"/>
      <c r="B25" s="453"/>
      <c r="C25" s="458">
        <f>'三菜'!G8</f>
        <v>0</v>
      </c>
      <c r="D25" s="458"/>
      <c r="E25" s="458"/>
      <c r="F25" s="458"/>
      <c r="G25" s="458"/>
      <c r="H25" s="466"/>
      <c r="I25" s="555"/>
      <c r="J25" s="466">
        <f>'三菜'!G17</f>
        <v>0</v>
      </c>
      <c r="K25" s="467"/>
      <c r="L25" s="467"/>
      <c r="M25" s="467"/>
      <c r="N25" s="467"/>
      <c r="O25" s="468"/>
      <c r="P25" s="453"/>
      <c r="Q25" s="489">
        <f>'三菜'!G26</f>
        <v>0</v>
      </c>
      <c r="R25" s="489"/>
      <c r="S25" s="489"/>
      <c r="T25" s="489"/>
      <c r="U25" s="489"/>
      <c r="V25" s="490"/>
      <c r="W25" s="453"/>
      <c r="X25" s="458">
        <f>'三菜'!G35</f>
        <v>0</v>
      </c>
      <c r="Y25" s="458"/>
      <c r="Z25" s="458"/>
      <c r="AA25" s="458"/>
      <c r="AB25" s="458"/>
      <c r="AC25" s="459"/>
      <c r="AD25" s="453"/>
      <c r="AE25" s="458">
        <f>'三菜'!G44</f>
        <v>0</v>
      </c>
      <c r="AF25" s="458"/>
      <c r="AG25" s="458"/>
      <c r="AH25" s="458"/>
      <c r="AI25" s="458"/>
      <c r="AJ25" s="459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7"/>
      <c r="B26" s="453"/>
      <c r="C26" s="458">
        <f>'三菜'!G9</f>
        <v>0</v>
      </c>
      <c r="D26" s="458"/>
      <c r="E26" s="458"/>
      <c r="F26" s="458"/>
      <c r="G26" s="458"/>
      <c r="H26" s="466"/>
      <c r="I26" s="555"/>
      <c r="J26" s="466">
        <f>'三菜'!G18</f>
        <v>0</v>
      </c>
      <c r="K26" s="467"/>
      <c r="L26" s="467"/>
      <c r="M26" s="467"/>
      <c r="N26" s="467"/>
      <c r="O26" s="468"/>
      <c r="P26" s="453"/>
      <c r="Q26" s="489">
        <f>'三菜'!G27</f>
        <v>0</v>
      </c>
      <c r="R26" s="489"/>
      <c r="S26" s="489"/>
      <c r="T26" s="489"/>
      <c r="U26" s="489"/>
      <c r="V26" s="490"/>
      <c r="W26" s="453"/>
      <c r="X26" s="458">
        <f>'三菜'!G36</f>
        <v>0</v>
      </c>
      <c r="Y26" s="458"/>
      <c r="Z26" s="458"/>
      <c r="AA26" s="458"/>
      <c r="AB26" s="458"/>
      <c r="AC26" s="459"/>
      <c r="AD26" s="453"/>
      <c r="AE26" s="458">
        <f>'三菜'!G45</f>
        <v>0</v>
      </c>
      <c r="AF26" s="458"/>
      <c r="AG26" s="458"/>
      <c r="AH26" s="458"/>
      <c r="AI26" s="458"/>
      <c r="AJ26" s="459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82"/>
      <c r="B27" s="455"/>
      <c r="C27" s="458">
        <f>'三菜'!G12</f>
        <v>0</v>
      </c>
      <c r="D27" s="458"/>
      <c r="E27" s="458"/>
      <c r="F27" s="458"/>
      <c r="G27" s="458"/>
      <c r="H27" s="466"/>
      <c r="I27" s="556"/>
      <c r="J27" s="483">
        <f>'三菜'!G21</f>
        <v>0</v>
      </c>
      <c r="K27" s="484"/>
      <c r="L27" s="484"/>
      <c r="M27" s="484"/>
      <c r="N27" s="484"/>
      <c r="O27" s="485"/>
      <c r="P27" s="454"/>
      <c r="Q27" s="489">
        <f>'三菜'!G30</f>
        <v>0</v>
      </c>
      <c r="R27" s="489"/>
      <c r="S27" s="489"/>
      <c r="T27" s="489"/>
      <c r="U27" s="489"/>
      <c r="V27" s="490"/>
      <c r="W27" s="454"/>
      <c r="X27" s="458">
        <f>'三菜'!G39</f>
        <v>0</v>
      </c>
      <c r="Y27" s="458"/>
      <c r="Z27" s="458"/>
      <c r="AA27" s="458"/>
      <c r="AB27" s="458"/>
      <c r="AC27" s="459"/>
      <c r="AD27" s="454"/>
      <c r="AE27" s="458">
        <f>'三菜'!G48</f>
        <v>0</v>
      </c>
      <c r="AF27" s="458"/>
      <c r="AG27" s="458"/>
      <c r="AH27" s="458"/>
      <c r="AI27" s="458"/>
      <c r="AJ27" s="459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6" t="s">
        <v>67</v>
      </c>
      <c r="B28" s="452">
        <f>TRIM('三菜'!H4)</f>
      </c>
      <c r="C28" s="460">
        <f>'三菜'!H5</f>
        <v>0</v>
      </c>
      <c r="D28" s="460"/>
      <c r="E28" s="460"/>
      <c r="F28" s="460"/>
      <c r="G28" s="460"/>
      <c r="H28" s="469"/>
      <c r="I28" s="554">
        <f>TRIM('三菜'!H13)</f>
      </c>
      <c r="J28" s="469">
        <f>'三菜'!H14</f>
        <v>0</v>
      </c>
      <c r="K28" s="470"/>
      <c r="L28" s="470"/>
      <c r="M28" s="470"/>
      <c r="N28" s="470"/>
      <c r="O28" s="471"/>
      <c r="P28" s="452" t="str">
        <f>TRIM('三菜'!H22)</f>
        <v>紫菜蛋花湯</v>
      </c>
      <c r="Q28" s="460" t="str">
        <f>'三菜'!H23</f>
        <v>蛋 　　　　　　　1Kg</v>
      </c>
      <c r="R28" s="460"/>
      <c r="S28" s="460"/>
      <c r="T28" s="460"/>
      <c r="U28" s="460"/>
      <c r="V28" s="461"/>
      <c r="W28" s="452" t="str">
        <f>TRIM('三菜'!H31)</f>
        <v>榨菜肉絲湯</v>
      </c>
      <c r="X28" s="460" t="str">
        <f>'三菜'!H32</f>
        <v>榨菜絲 　　　　1.5Kg</v>
      </c>
      <c r="Y28" s="460"/>
      <c r="Z28" s="460"/>
      <c r="AA28" s="460"/>
      <c r="AB28" s="460"/>
      <c r="AC28" s="461"/>
      <c r="AD28" s="452" t="str">
        <f>TRIM('三菜'!H40)</f>
        <v>綠豆薏仁湯</v>
      </c>
      <c r="AE28" s="460" t="str">
        <f>'三菜'!H41</f>
        <v>小薏仁 　　　　已送</v>
      </c>
      <c r="AF28" s="460"/>
      <c r="AG28" s="460"/>
      <c r="AH28" s="460"/>
      <c r="AI28" s="460"/>
      <c r="AJ28" s="461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77"/>
      <c r="B29" s="453"/>
      <c r="C29" s="458">
        <f>'三菜'!H6</f>
        <v>0</v>
      </c>
      <c r="D29" s="458"/>
      <c r="E29" s="458"/>
      <c r="F29" s="458"/>
      <c r="G29" s="458"/>
      <c r="H29" s="466"/>
      <c r="I29" s="555"/>
      <c r="J29" s="466">
        <f>'三菜'!H15</f>
        <v>0</v>
      </c>
      <c r="K29" s="467"/>
      <c r="L29" s="467"/>
      <c r="M29" s="467"/>
      <c r="N29" s="467"/>
      <c r="O29" s="468"/>
      <c r="P29" s="453"/>
      <c r="Q29" s="493" t="str">
        <f>'三菜'!H24</f>
        <v>大骨-溫 　　　　0.5Kg</v>
      </c>
      <c r="R29" s="493"/>
      <c r="S29" s="493"/>
      <c r="T29" s="493"/>
      <c r="U29" s="493"/>
      <c r="V29" s="494"/>
      <c r="W29" s="453"/>
      <c r="X29" s="458" t="str">
        <f>'三菜'!H33</f>
        <v>肉絲-溫 　　　　0.6Kg</v>
      </c>
      <c r="Y29" s="458"/>
      <c r="Z29" s="458"/>
      <c r="AA29" s="458"/>
      <c r="AB29" s="458"/>
      <c r="AC29" s="459"/>
      <c r="AD29" s="453"/>
      <c r="AE29" s="458" t="str">
        <f>'三菜'!H42</f>
        <v>綠豆 　　　　　已送</v>
      </c>
      <c r="AF29" s="458"/>
      <c r="AG29" s="458"/>
      <c r="AH29" s="458"/>
      <c r="AI29" s="458"/>
      <c r="AJ29" s="459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77"/>
      <c r="B30" s="453"/>
      <c r="C30" s="458">
        <f>'三菜'!H7</f>
        <v>0</v>
      </c>
      <c r="D30" s="458"/>
      <c r="E30" s="458"/>
      <c r="F30" s="458"/>
      <c r="G30" s="458"/>
      <c r="H30" s="466"/>
      <c r="I30" s="555"/>
      <c r="J30" s="466">
        <f>'三菜'!H16</f>
        <v>0</v>
      </c>
      <c r="K30" s="467"/>
      <c r="L30" s="467"/>
      <c r="M30" s="467"/>
      <c r="N30" s="467"/>
      <c r="O30" s="468"/>
      <c r="P30" s="453"/>
      <c r="Q30" s="458" t="str">
        <f>'三菜'!H25</f>
        <v>青蔥珠 　　　　0.1Kg</v>
      </c>
      <c r="R30" s="458"/>
      <c r="S30" s="458"/>
      <c r="T30" s="458"/>
      <c r="U30" s="458"/>
      <c r="V30" s="459"/>
      <c r="W30" s="453"/>
      <c r="X30" s="458" t="str">
        <f>'三菜'!H34</f>
        <v>青蔥珠 　　　　0.1Kg</v>
      </c>
      <c r="Y30" s="458"/>
      <c r="Z30" s="458"/>
      <c r="AA30" s="458"/>
      <c r="AB30" s="458"/>
      <c r="AC30" s="459"/>
      <c r="AD30" s="453"/>
      <c r="AE30" s="458">
        <f>'三菜'!H43</f>
        <v>0</v>
      </c>
      <c r="AF30" s="458"/>
      <c r="AG30" s="458"/>
      <c r="AH30" s="458"/>
      <c r="AI30" s="458"/>
      <c r="AJ30" s="459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7"/>
      <c r="B31" s="453"/>
      <c r="C31" s="458">
        <f>'三菜'!H8</f>
        <v>0</v>
      </c>
      <c r="D31" s="458"/>
      <c r="E31" s="458"/>
      <c r="F31" s="458"/>
      <c r="G31" s="458"/>
      <c r="H31" s="466"/>
      <c r="I31" s="555"/>
      <c r="J31" s="466">
        <f>'三菜'!H17</f>
        <v>0</v>
      </c>
      <c r="K31" s="467"/>
      <c r="L31" s="467"/>
      <c r="M31" s="467"/>
      <c r="N31" s="467"/>
      <c r="O31" s="468"/>
      <c r="P31" s="453"/>
      <c r="Q31" s="463" t="str">
        <f>'三菜'!H26</f>
        <v>紫菜片 　　　　0.1Kg</v>
      </c>
      <c r="R31" s="463"/>
      <c r="S31" s="463"/>
      <c r="T31" s="463"/>
      <c r="U31" s="463"/>
      <c r="V31" s="464"/>
      <c r="W31" s="453"/>
      <c r="X31" s="458">
        <f>'三菜'!H35</f>
        <v>0</v>
      </c>
      <c r="Y31" s="458"/>
      <c r="Z31" s="458"/>
      <c r="AA31" s="458"/>
      <c r="AB31" s="458"/>
      <c r="AC31" s="459"/>
      <c r="AD31" s="453"/>
      <c r="AE31" s="458">
        <f>'三菜'!H44</f>
        <v>0</v>
      </c>
      <c r="AF31" s="458"/>
      <c r="AG31" s="458"/>
      <c r="AH31" s="458"/>
      <c r="AI31" s="458"/>
      <c r="AJ31" s="459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7"/>
      <c r="B32" s="453"/>
      <c r="C32" s="458">
        <f>'三菜'!H9</f>
        <v>0</v>
      </c>
      <c r="D32" s="458"/>
      <c r="E32" s="458"/>
      <c r="F32" s="458"/>
      <c r="G32" s="458"/>
      <c r="H32" s="466"/>
      <c r="I32" s="555"/>
      <c r="J32" s="466">
        <f>'三菜'!H18</f>
        <v>0</v>
      </c>
      <c r="K32" s="467"/>
      <c r="L32" s="467"/>
      <c r="M32" s="467"/>
      <c r="N32" s="467"/>
      <c r="O32" s="468"/>
      <c r="P32" s="453"/>
      <c r="Q32" s="493">
        <f>'三菜'!H27</f>
        <v>0</v>
      </c>
      <c r="R32" s="493"/>
      <c r="S32" s="493"/>
      <c r="T32" s="493"/>
      <c r="U32" s="493"/>
      <c r="V32" s="494"/>
      <c r="W32" s="453"/>
      <c r="X32" s="458" t="str">
        <f>'三菜'!H36</f>
        <v>提早送</v>
      </c>
      <c r="Y32" s="458"/>
      <c r="Z32" s="458"/>
      <c r="AA32" s="458"/>
      <c r="AB32" s="458"/>
      <c r="AC32" s="459"/>
      <c r="AD32" s="453"/>
      <c r="AE32" s="458">
        <f>'三菜'!H45</f>
        <v>0</v>
      </c>
      <c r="AF32" s="458"/>
      <c r="AG32" s="458"/>
      <c r="AH32" s="458"/>
      <c r="AI32" s="458"/>
      <c r="AJ32" s="459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7"/>
      <c r="B33" s="453"/>
      <c r="C33" s="458">
        <f>'三菜'!H10</f>
        <v>0</v>
      </c>
      <c r="D33" s="458"/>
      <c r="E33" s="458"/>
      <c r="F33" s="458"/>
      <c r="G33" s="458"/>
      <c r="H33" s="466"/>
      <c r="I33" s="555"/>
      <c r="J33" s="466">
        <f>'三菜'!H19</f>
        <v>0</v>
      </c>
      <c r="K33" s="467"/>
      <c r="L33" s="467"/>
      <c r="M33" s="467"/>
      <c r="N33" s="467"/>
      <c r="O33" s="468"/>
      <c r="P33" s="453"/>
      <c r="Q33" s="458">
        <f>'三菜'!H28</f>
        <v>0</v>
      </c>
      <c r="R33" s="458"/>
      <c r="S33" s="458"/>
      <c r="T33" s="458"/>
      <c r="U33" s="458"/>
      <c r="V33" s="459"/>
      <c r="W33" s="453"/>
      <c r="X33" s="458" t="str">
        <f>'三菜'!H37</f>
        <v>小薏仁 　　　　1.5Kg</v>
      </c>
      <c r="Y33" s="458"/>
      <c r="Z33" s="458"/>
      <c r="AA33" s="458"/>
      <c r="AB33" s="458"/>
      <c r="AC33" s="459"/>
      <c r="AD33" s="453"/>
      <c r="AE33" s="458">
        <f>'三菜'!H46</f>
        <v>0</v>
      </c>
      <c r="AF33" s="458"/>
      <c r="AG33" s="458"/>
      <c r="AH33" s="458"/>
      <c r="AI33" s="458"/>
      <c r="AJ33" s="459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77"/>
      <c r="B34" s="455"/>
      <c r="C34" s="456">
        <f>'三菜'!H12</f>
        <v>0</v>
      </c>
      <c r="D34" s="456"/>
      <c r="E34" s="456"/>
      <c r="F34" s="456"/>
      <c r="G34" s="456"/>
      <c r="H34" s="481"/>
      <c r="I34" s="556"/>
      <c r="J34" s="483">
        <f>'三菜'!H21</f>
        <v>0</v>
      </c>
      <c r="K34" s="484"/>
      <c r="L34" s="484"/>
      <c r="M34" s="484"/>
      <c r="N34" s="484"/>
      <c r="O34" s="485"/>
      <c r="P34" s="455"/>
      <c r="Q34" s="463">
        <f>'三菜'!H30</f>
        <v>0</v>
      </c>
      <c r="R34" s="463"/>
      <c r="S34" s="463"/>
      <c r="T34" s="463"/>
      <c r="U34" s="463"/>
      <c r="V34" s="464"/>
      <c r="W34" s="455"/>
      <c r="X34" s="456">
        <f>'三菜'!H39</f>
        <v>0</v>
      </c>
      <c r="Y34" s="456"/>
      <c r="Z34" s="456"/>
      <c r="AA34" s="456"/>
      <c r="AB34" s="456"/>
      <c r="AC34" s="457"/>
      <c r="AD34" s="455"/>
      <c r="AE34" s="456">
        <f>'三菜'!H48</f>
        <v>0</v>
      </c>
      <c r="AF34" s="456"/>
      <c r="AG34" s="456"/>
      <c r="AH34" s="456"/>
      <c r="AI34" s="456"/>
      <c r="AJ34" s="45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4" t="s">
        <v>68</v>
      </c>
      <c r="B35" s="475"/>
      <c r="C35" s="478">
        <f>'三菜'!I4</f>
        <v>0</v>
      </c>
      <c r="D35" s="479"/>
      <c r="E35" s="479"/>
      <c r="F35" s="479"/>
      <c r="G35" s="479"/>
      <c r="H35" s="480"/>
      <c r="I35" s="77"/>
      <c r="J35" s="479">
        <f>'三菜'!I13</f>
        <v>0</v>
      </c>
      <c r="K35" s="479"/>
      <c r="L35" s="479"/>
      <c r="M35" s="479"/>
      <c r="N35" s="479"/>
      <c r="O35" s="480"/>
      <c r="P35" s="77"/>
      <c r="Q35" s="479">
        <f>'三菜'!I22</f>
        <v>0</v>
      </c>
      <c r="R35" s="479"/>
      <c r="S35" s="479"/>
      <c r="T35" s="479"/>
      <c r="U35" s="479"/>
      <c r="V35" s="480"/>
      <c r="W35" s="78"/>
      <c r="X35" s="495" t="str">
        <f>'三菜'!I31</f>
        <v>水果</v>
      </c>
      <c r="Y35" s="495"/>
      <c r="Z35" s="495"/>
      <c r="AA35" s="495"/>
      <c r="AB35" s="495"/>
      <c r="AC35" s="496"/>
      <c r="AD35" s="78"/>
      <c r="AE35" s="479">
        <f>'三菜'!I40</f>
        <v>0</v>
      </c>
      <c r="AF35" s="479"/>
      <c r="AG35" s="479"/>
      <c r="AH35" s="479"/>
      <c r="AI35" s="479"/>
      <c r="AJ35" s="480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41" t="s">
        <v>69</v>
      </c>
      <c r="B36" s="543" t="s">
        <v>70</v>
      </c>
      <c r="C36" s="544"/>
      <c r="D36" s="545"/>
      <c r="E36" s="134" t="s">
        <v>71</v>
      </c>
      <c r="F36" s="134" t="s">
        <v>72</v>
      </c>
      <c r="G36" s="135" t="s">
        <v>73</v>
      </c>
      <c r="H36" s="136" t="s">
        <v>74</v>
      </c>
      <c r="I36" s="549" t="s">
        <v>70</v>
      </c>
      <c r="J36" s="550"/>
      <c r="K36" s="551"/>
      <c r="L36" s="137" t="s">
        <v>71</v>
      </c>
      <c r="M36" s="137" t="s">
        <v>72</v>
      </c>
      <c r="N36" s="138" t="s">
        <v>73</v>
      </c>
      <c r="O36" s="139" t="s">
        <v>74</v>
      </c>
      <c r="P36" s="549" t="s">
        <v>70</v>
      </c>
      <c r="Q36" s="550"/>
      <c r="R36" s="551"/>
      <c r="S36" s="137" t="s">
        <v>71</v>
      </c>
      <c r="T36" s="137" t="s">
        <v>72</v>
      </c>
      <c r="U36" s="138" t="s">
        <v>73</v>
      </c>
      <c r="V36" s="139" t="s">
        <v>74</v>
      </c>
      <c r="W36" s="533" t="s">
        <v>70</v>
      </c>
      <c r="X36" s="534"/>
      <c r="Y36" s="535"/>
      <c r="Z36" s="137" t="s">
        <v>71</v>
      </c>
      <c r="AA36" s="137" t="s">
        <v>72</v>
      </c>
      <c r="AB36" s="138" t="s">
        <v>73</v>
      </c>
      <c r="AC36" s="139" t="s">
        <v>74</v>
      </c>
      <c r="AD36" s="533" t="s">
        <v>70</v>
      </c>
      <c r="AE36" s="534"/>
      <c r="AF36" s="535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42"/>
      <c r="B37" s="546"/>
      <c r="C37" s="547"/>
      <c r="D37" s="548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52">
        <f>E37*4+F37*9+G37*4</f>
        <v>0</v>
      </c>
      <c r="I37" s="530"/>
      <c r="J37" s="536"/>
      <c r="K37" s="537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22">
        <f>L37*4+M37*9+N37*4</f>
        <v>0</v>
      </c>
      <c r="P37" s="530"/>
      <c r="Q37" s="536"/>
      <c r="R37" s="537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22">
        <f>S37*4+T37*9+U37*4</f>
        <v>0</v>
      </c>
      <c r="W37" s="530"/>
      <c r="X37" s="536"/>
      <c r="Y37" s="537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22">
        <f>Z37*4+AA37*9+AB37*4</f>
        <v>0</v>
      </c>
      <c r="AD37" s="530"/>
      <c r="AE37" s="536"/>
      <c r="AF37" s="537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22">
        <f>AG37*4+AH37*9+AI37*4</f>
        <v>0</v>
      </c>
    </row>
    <row r="38" spans="1:36" s="146" customFormat="1" ht="15.75" customHeight="1">
      <c r="A38" s="542"/>
      <c r="B38" s="524" t="s">
        <v>75</v>
      </c>
      <c r="C38" s="525"/>
      <c r="D38" s="526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53"/>
      <c r="I38" s="527" t="s">
        <v>75</v>
      </c>
      <c r="J38" s="528"/>
      <c r="K38" s="529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23"/>
      <c r="P38" s="530" t="s">
        <v>75</v>
      </c>
      <c r="Q38" s="531"/>
      <c r="R38" s="532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23"/>
      <c r="W38" s="530" t="s">
        <v>75</v>
      </c>
      <c r="X38" s="531"/>
      <c r="Y38" s="532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23"/>
      <c r="AD38" s="530" t="s">
        <v>75</v>
      </c>
      <c r="AE38" s="531"/>
      <c r="AF38" s="532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23"/>
    </row>
    <row r="39" spans="1:36" s="141" customFormat="1" ht="23.25" customHeight="1">
      <c r="A39" s="542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42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38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539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X5:Z5"/>
    <mergeCell ref="AA5:AC5"/>
    <mergeCell ref="Q4:V4"/>
    <mergeCell ref="X4:AC4"/>
    <mergeCell ref="A2:A5"/>
    <mergeCell ref="F5:H5"/>
    <mergeCell ref="C5:E5"/>
    <mergeCell ref="J3:L3"/>
    <mergeCell ref="C4:H4"/>
    <mergeCell ref="C3:E3"/>
    <mergeCell ref="AE3:AG3"/>
    <mergeCell ref="G2:H2"/>
    <mergeCell ref="N2:O2"/>
    <mergeCell ref="U2:V2"/>
    <mergeCell ref="AB2:AC2"/>
    <mergeCell ref="F3:H3"/>
    <mergeCell ref="Q3:S3"/>
    <mergeCell ref="T3:V3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E14:AJ14"/>
    <mergeCell ref="AE15:AJ15"/>
    <mergeCell ref="X34:AC34"/>
    <mergeCell ref="AD14:AD21"/>
    <mergeCell ref="X20:AC20"/>
    <mergeCell ref="X18:AC18"/>
    <mergeCell ref="X19:AC19"/>
    <mergeCell ref="X27:AC27"/>
    <mergeCell ref="X26:AC26"/>
    <mergeCell ref="AE18:AJ18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AE7:AJ7"/>
    <mergeCell ref="AE8:AJ8"/>
    <mergeCell ref="AE9:AJ9"/>
    <mergeCell ref="J25:O25"/>
    <mergeCell ref="J11:O11"/>
    <mergeCell ref="J16:O16"/>
    <mergeCell ref="Q13:V13"/>
    <mergeCell ref="Q14:V14"/>
    <mergeCell ref="J17:O17"/>
    <mergeCell ref="Q7:V7"/>
    <mergeCell ref="P22:P27"/>
    <mergeCell ref="P28:P34"/>
    <mergeCell ref="J9:O9"/>
    <mergeCell ref="J10:O10"/>
    <mergeCell ref="W6:W13"/>
    <mergeCell ref="Q6:V6"/>
    <mergeCell ref="P6:P13"/>
    <mergeCell ref="P14:P21"/>
    <mergeCell ref="C27:H27"/>
    <mergeCell ref="I22:I27"/>
    <mergeCell ref="I6:I13"/>
    <mergeCell ref="J6:O6"/>
    <mergeCell ref="J7:O7"/>
    <mergeCell ref="J8:O8"/>
    <mergeCell ref="J12:O12"/>
    <mergeCell ref="J13:O13"/>
    <mergeCell ref="J26:O26"/>
    <mergeCell ref="J27:O27"/>
    <mergeCell ref="J22:O22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C20:H20"/>
    <mergeCell ref="A22:A27"/>
    <mergeCell ref="B22:B27"/>
    <mergeCell ref="A14:A21"/>
    <mergeCell ref="B14:B21"/>
    <mergeCell ref="C22:H22"/>
    <mergeCell ref="C23:H23"/>
    <mergeCell ref="C24:H24"/>
    <mergeCell ref="C25:H25"/>
    <mergeCell ref="C26:H26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Q15:V15"/>
    <mergeCell ref="Q19:V19"/>
    <mergeCell ref="C15:H15"/>
    <mergeCell ref="J14:O14"/>
    <mergeCell ref="J15:O15"/>
    <mergeCell ref="C16:H16"/>
    <mergeCell ref="C14:H14"/>
    <mergeCell ref="C19:H19"/>
    <mergeCell ref="Q8:V8"/>
    <mergeCell ref="Q9:V9"/>
    <mergeCell ref="Q10:V10"/>
    <mergeCell ref="Q11:V11"/>
    <mergeCell ref="Q12:V12"/>
    <mergeCell ref="Q16:V16"/>
    <mergeCell ref="W14:W21"/>
    <mergeCell ref="AE19:AJ19"/>
    <mergeCell ref="AE16:AJ16"/>
    <mergeCell ref="AE17:AJ17"/>
    <mergeCell ref="AE21:AJ21"/>
    <mergeCell ref="X15:AC15"/>
    <mergeCell ref="X16:AC16"/>
    <mergeCell ref="X17:AC17"/>
    <mergeCell ref="X14:AC14"/>
    <mergeCell ref="J20:O20"/>
    <mergeCell ref="C18:H18"/>
    <mergeCell ref="C21:H21"/>
    <mergeCell ref="J18:O18"/>
    <mergeCell ref="Q18:V18"/>
    <mergeCell ref="C17:H17"/>
    <mergeCell ref="I14:I21"/>
    <mergeCell ref="Q17:V17"/>
    <mergeCell ref="Q20:V20"/>
    <mergeCell ref="AE20:AJ20"/>
    <mergeCell ref="X21:AC21"/>
    <mergeCell ref="Q21:V21"/>
    <mergeCell ref="J19:O19"/>
    <mergeCell ref="J21:O21"/>
    <mergeCell ref="J35:O35"/>
    <mergeCell ref="J34:O34"/>
    <mergeCell ref="Q35:V35"/>
    <mergeCell ref="I28:I34"/>
    <mergeCell ref="J32:O32"/>
    <mergeCell ref="J33:O33"/>
    <mergeCell ref="J28:O28"/>
    <mergeCell ref="J29:O29"/>
    <mergeCell ref="J30:O30"/>
    <mergeCell ref="J31:O31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X22:AC22"/>
    <mergeCell ref="X23:AC23"/>
    <mergeCell ref="X24:AC24"/>
    <mergeCell ref="AE23:AJ23"/>
    <mergeCell ref="AE24:AJ24"/>
    <mergeCell ref="AD22:AD27"/>
    <mergeCell ref="AE26:AJ26"/>
    <mergeCell ref="AE27:AJ27"/>
    <mergeCell ref="AE28:AJ28"/>
    <mergeCell ref="Q26:V26"/>
    <mergeCell ref="Q25:V25"/>
    <mergeCell ref="X25:AC25"/>
    <mergeCell ref="W22:W27"/>
    <mergeCell ref="Q27:V27"/>
    <mergeCell ref="Q24:V24"/>
    <mergeCell ref="Q22:V22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42" t="str">
        <f>'三菜'!B1</f>
        <v>嘉義縣北美國小 103學年度第2學期第9週午餐食譜設計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45"/>
      <c r="B3" s="215">
        <f>TRIM('三菜'!B4)</f>
      </c>
      <c r="C3" s="185" t="s">
        <v>9</v>
      </c>
      <c r="D3" s="185">
        <f>TRIM('三菜'!B6)</f>
      </c>
      <c r="E3" s="185" t="s">
        <v>119</v>
      </c>
      <c r="F3" s="575">
        <f>TRIM('三菜'!B8)</f>
      </c>
      <c r="G3" s="576"/>
      <c r="H3" s="215" t="str">
        <f>TRIM('三菜'!B13)</f>
        <v>4</v>
      </c>
      <c r="I3" s="185" t="s">
        <v>9</v>
      </c>
      <c r="J3" s="185" t="str">
        <f>TRIM('三菜'!B15)</f>
        <v>7</v>
      </c>
      <c r="K3" s="185" t="s">
        <v>119</v>
      </c>
      <c r="L3" s="575" t="str">
        <f>TRIM('三菜'!B17)</f>
        <v>星期二</v>
      </c>
      <c r="M3" s="576"/>
      <c r="N3" s="215" t="str">
        <f>TRIM('三菜'!B22)</f>
        <v>4</v>
      </c>
      <c r="O3" s="185" t="s">
        <v>9</v>
      </c>
      <c r="P3" s="185" t="str">
        <f>TRIM('三菜'!B24)</f>
        <v>8</v>
      </c>
      <c r="Q3" s="185" t="s">
        <v>119</v>
      </c>
      <c r="R3" s="575" t="str">
        <f>TRIM('三菜'!B26)</f>
        <v>星期三</v>
      </c>
      <c r="S3" s="576"/>
      <c r="T3" s="215" t="str">
        <f>TRIM('三菜'!B31)</f>
        <v>4</v>
      </c>
      <c r="U3" s="185" t="s">
        <v>9</v>
      </c>
      <c r="V3" s="185" t="str">
        <f>TRIM('三菜'!B33)</f>
        <v>9</v>
      </c>
      <c r="W3" s="185" t="s">
        <v>119</v>
      </c>
      <c r="X3" s="575" t="str">
        <f>TRIM('三菜'!B35)</f>
        <v>星期四</v>
      </c>
      <c r="Y3" s="576"/>
      <c r="Z3" s="215" t="str">
        <f>TRIM('三菜'!B40)</f>
        <v>4</v>
      </c>
      <c r="AA3" s="185" t="s">
        <v>9</v>
      </c>
      <c r="AB3" s="185" t="str">
        <f>TRIM('三菜'!B42)</f>
        <v>10</v>
      </c>
      <c r="AC3" s="185" t="s">
        <v>119</v>
      </c>
      <c r="AD3" s="575" t="str">
        <f>TRIM('三菜'!B44)</f>
        <v>星期五</v>
      </c>
      <c r="AE3" s="576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46"/>
      <c r="B4" s="70" t="s">
        <v>27</v>
      </c>
      <c r="C4" s="517">
        <f>TRIM('三菜'!B12)</f>
      </c>
      <c r="D4" s="404"/>
      <c r="E4" s="404"/>
      <c r="F4" s="440" t="s">
        <v>34</v>
      </c>
      <c r="G4" s="441"/>
      <c r="H4" s="70" t="s">
        <v>27</v>
      </c>
      <c r="I4" s="517" t="str">
        <f>TRIM('三菜'!B21)</f>
        <v>84</v>
      </c>
      <c r="J4" s="404"/>
      <c r="K4" s="404"/>
      <c r="L4" s="440" t="s">
        <v>34</v>
      </c>
      <c r="M4" s="441"/>
      <c r="N4" s="70" t="s">
        <v>27</v>
      </c>
      <c r="O4" s="517" t="str">
        <f>TRIM('三菜'!B30)</f>
        <v>84</v>
      </c>
      <c r="P4" s="404"/>
      <c r="Q4" s="404"/>
      <c r="R4" s="440" t="s">
        <v>34</v>
      </c>
      <c r="S4" s="441"/>
      <c r="T4" s="70" t="s">
        <v>27</v>
      </c>
      <c r="U4" s="517" t="str">
        <f>TRIM('三菜'!B39)</f>
        <v>84</v>
      </c>
      <c r="V4" s="404"/>
      <c r="W4" s="404"/>
      <c r="X4" s="440" t="s">
        <v>34</v>
      </c>
      <c r="Y4" s="441"/>
      <c r="Z4" s="70" t="s">
        <v>27</v>
      </c>
      <c r="AA4" s="517" t="str">
        <f>TRIM('三菜'!B48)</f>
        <v>84</v>
      </c>
      <c r="AB4" s="404"/>
      <c r="AC4" s="404"/>
      <c r="AD4" s="440" t="s">
        <v>34</v>
      </c>
      <c r="AE4" s="441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46"/>
      <c r="B5" s="71" t="s">
        <v>109</v>
      </c>
      <c r="C5" s="517">
        <f>TRIM('三菜'!D4)</f>
      </c>
      <c r="D5" s="404"/>
      <c r="E5" s="404"/>
      <c r="F5" s="404"/>
      <c r="G5" s="434"/>
      <c r="H5" s="71" t="s">
        <v>111</v>
      </c>
      <c r="I5" s="517">
        <f>TRIM('三菜'!D13)</f>
      </c>
      <c r="J5" s="404"/>
      <c r="K5" s="404"/>
      <c r="L5" s="404"/>
      <c r="M5" s="434"/>
      <c r="N5" s="71" t="s">
        <v>35</v>
      </c>
      <c r="O5" s="517" t="str">
        <f>TRIM('三菜'!D22)</f>
        <v>白米飯</v>
      </c>
      <c r="P5" s="404"/>
      <c r="Q5" s="404"/>
      <c r="R5" s="404"/>
      <c r="S5" s="434"/>
      <c r="T5" s="71" t="s">
        <v>114</v>
      </c>
      <c r="U5" s="517" t="str">
        <f>TRIM('三菜'!D31)</f>
        <v>五穀飯</v>
      </c>
      <c r="V5" s="404"/>
      <c r="W5" s="404"/>
      <c r="X5" s="404"/>
      <c r="Y5" s="434"/>
      <c r="Z5" s="71" t="s">
        <v>116</v>
      </c>
      <c r="AA5" s="517" t="str">
        <f>TRIM('三菜'!D40)</f>
        <v>白米飯</v>
      </c>
      <c r="AB5" s="404"/>
      <c r="AC5" s="404"/>
      <c r="AD5" s="404"/>
      <c r="AE5" s="434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47"/>
      <c r="B6" s="201" t="s">
        <v>110</v>
      </c>
      <c r="C6" s="515" t="s">
        <v>65</v>
      </c>
      <c r="D6" s="563"/>
      <c r="E6" s="516"/>
      <c r="F6" s="186" t="s">
        <v>16</v>
      </c>
      <c r="G6" s="79" t="s">
        <v>103</v>
      </c>
      <c r="H6" s="201" t="s">
        <v>112</v>
      </c>
      <c r="I6" s="515" t="s">
        <v>65</v>
      </c>
      <c r="J6" s="563"/>
      <c r="K6" s="516"/>
      <c r="L6" s="186" t="s">
        <v>16</v>
      </c>
      <c r="M6" s="79" t="s">
        <v>103</v>
      </c>
      <c r="N6" s="201" t="s">
        <v>113</v>
      </c>
      <c r="O6" s="515" t="s">
        <v>65</v>
      </c>
      <c r="P6" s="563"/>
      <c r="Q6" s="516"/>
      <c r="R6" s="186" t="s">
        <v>16</v>
      </c>
      <c r="S6" s="79" t="s">
        <v>103</v>
      </c>
      <c r="T6" s="201" t="s">
        <v>115</v>
      </c>
      <c r="U6" s="515" t="s">
        <v>65</v>
      </c>
      <c r="V6" s="563"/>
      <c r="W6" s="516"/>
      <c r="X6" s="186" t="s">
        <v>16</v>
      </c>
      <c r="Y6" s="79" t="s">
        <v>103</v>
      </c>
      <c r="Z6" s="201" t="s">
        <v>117</v>
      </c>
      <c r="AA6" s="515" t="s">
        <v>65</v>
      </c>
      <c r="AB6" s="563"/>
      <c r="AC6" s="516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77" t="s">
        <v>3</v>
      </c>
      <c r="B7" s="558">
        <f>TRIM('三菜'!E4)</f>
      </c>
      <c r="C7" s="469">
        <f>'三菜'!E5</f>
        <v>0</v>
      </c>
      <c r="D7" s="470"/>
      <c r="E7" s="503"/>
      <c r="F7" s="118"/>
      <c r="G7" s="205" t="s">
        <v>120</v>
      </c>
      <c r="H7" s="558">
        <f>TRIM('三菜'!E13)</f>
      </c>
      <c r="I7" s="469">
        <f>'三菜'!E14</f>
        <v>0</v>
      </c>
      <c r="J7" s="470"/>
      <c r="K7" s="503"/>
      <c r="L7" s="118"/>
      <c r="M7" s="205" t="s">
        <v>120</v>
      </c>
      <c r="N7" s="558" t="str">
        <f>TRIM('三菜'!E22)</f>
        <v>肉絲蒜苗炒飯</v>
      </c>
      <c r="O7" s="469" t="str">
        <f>'三菜'!E23</f>
        <v>肉絲 　　　　　　3Kg</v>
      </c>
      <c r="P7" s="470"/>
      <c r="Q7" s="503"/>
      <c r="R7" s="118"/>
      <c r="S7" s="205" t="s">
        <v>120</v>
      </c>
      <c r="T7" s="558" t="str">
        <f>TRIM('三菜'!E31)</f>
        <v>香酥鯖魚</v>
      </c>
      <c r="U7" s="469" t="str">
        <f>'三菜'!E32</f>
        <v>鯖魚片1/2 　　　89片</v>
      </c>
      <c r="V7" s="470"/>
      <c r="W7" s="503"/>
      <c r="X7" s="118"/>
      <c r="Y7" s="205" t="s">
        <v>120</v>
      </c>
      <c r="Z7" s="558" t="str">
        <f>TRIM('三菜'!E40)</f>
        <v>八寶肉醬</v>
      </c>
      <c r="AA7" s="469" t="str">
        <f>'三菜'!E41</f>
        <v>白蘿蔔小丁 　　　2Kg</v>
      </c>
      <c r="AB7" s="470"/>
      <c r="AC7" s="503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77"/>
      <c r="B8" s="559"/>
      <c r="C8" s="466">
        <f>'三菜'!E6</f>
        <v>0</v>
      </c>
      <c r="D8" s="467"/>
      <c r="E8" s="504"/>
      <c r="F8" s="106"/>
      <c r="G8" s="205" t="s">
        <v>120</v>
      </c>
      <c r="H8" s="559"/>
      <c r="I8" s="466">
        <f>'三菜'!E15</f>
        <v>0</v>
      </c>
      <c r="J8" s="467"/>
      <c r="K8" s="504"/>
      <c r="L8" s="106"/>
      <c r="M8" s="205" t="s">
        <v>120</v>
      </c>
      <c r="N8" s="559"/>
      <c r="O8" s="466" t="str">
        <f>'三菜'!E24</f>
        <v>高麗菜切片 　　　3Kg</v>
      </c>
      <c r="P8" s="467"/>
      <c r="Q8" s="504"/>
      <c r="R8" s="106"/>
      <c r="S8" s="205" t="s">
        <v>120</v>
      </c>
      <c r="T8" s="559"/>
      <c r="U8" s="466">
        <f>'三菜'!E33</f>
        <v>0</v>
      </c>
      <c r="V8" s="467"/>
      <c r="W8" s="504"/>
      <c r="X8" s="106"/>
      <c r="Y8" s="205" t="s">
        <v>120</v>
      </c>
      <c r="Z8" s="559"/>
      <c r="AA8" s="466" t="str">
        <f>'三菜'!E42</f>
        <v>豆干丁 　　　　　2Kg</v>
      </c>
      <c r="AB8" s="467"/>
      <c r="AC8" s="504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77"/>
      <c r="B9" s="559"/>
      <c r="C9" s="466">
        <f>'三菜'!E7</f>
        <v>0</v>
      </c>
      <c r="D9" s="467"/>
      <c r="E9" s="504"/>
      <c r="F9" s="106"/>
      <c r="G9" s="205" t="s">
        <v>120</v>
      </c>
      <c r="H9" s="559"/>
      <c r="I9" s="466">
        <f>'三菜'!E16</f>
        <v>0</v>
      </c>
      <c r="J9" s="467"/>
      <c r="K9" s="504"/>
      <c r="L9" s="106"/>
      <c r="M9" s="205" t="s">
        <v>120</v>
      </c>
      <c r="N9" s="559"/>
      <c r="O9" s="466" t="str">
        <f>'三菜'!E25</f>
        <v>洋蔥絲 　　　　　1Kg</v>
      </c>
      <c r="P9" s="467"/>
      <c r="Q9" s="504"/>
      <c r="R9" s="106"/>
      <c r="S9" s="205" t="s">
        <v>120</v>
      </c>
      <c r="T9" s="559"/>
      <c r="U9" s="466">
        <f>'三菜'!E34</f>
        <v>0</v>
      </c>
      <c r="V9" s="467"/>
      <c r="W9" s="504"/>
      <c r="X9" s="106"/>
      <c r="Y9" s="205" t="s">
        <v>120</v>
      </c>
      <c r="Z9" s="559"/>
      <c r="AA9" s="466" t="str">
        <f>'三菜'!E43</f>
        <v>絞肉 　　　　　　2Kg</v>
      </c>
      <c r="AB9" s="467"/>
      <c r="AC9" s="504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77"/>
      <c r="B10" s="559"/>
      <c r="C10" s="466">
        <f>'三菜'!E8</f>
        <v>0</v>
      </c>
      <c r="D10" s="467"/>
      <c r="E10" s="504"/>
      <c r="F10" s="118"/>
      <c r="G10" s="205" t="s">
        <v>120</v>
      </c>
      <c r="H10" s="559"/>
      <c r="I10" s="466">
        <f>'三菜'!E17</f>
        <v>0</v>
      </c>
      <c r="J10" s="467"/>
      <c r="K10" s="504"/>
      <c r="L10" s="118"/>
      <c r="M10" s="205" t="s">
        <v>120</v>
      </c>
      <c r="N10" s="559"/>
      <c r="O10" s="466" t="str">
        <f>'三菜'!E26</f>
        <v>蛋 　　　　　　　1Kg</v>
      </c>
      <c r="P10" s="467"/>
      <c r="Q10" s="504"/>
      <c r="R10" s="118"/>
      <c r="S10" s="205" t="s">
        <v>120</v>
      </c>
      <c r="T10" s="559"/>
      <c r="U10" s="466">
        <f>'三菜'!E35</f>
        <v>0</v>
      </c>
      <c r="V10" s="467"/>
      <c r="W10" s="504"/>
      <c r="X10" s="118"/>
      <c r="Y10" s="205" t="s">
        <v>120</v>
      </c>
      <c r="Z10" s="559"/>
      <c r="AA10" s="466" t="str">
        <f>'三菜'!E44</f>
        <v>鮮筍丁 　　　　　1Kg</v>
      </c>
      <c r="AB10" s="467"/>
      <c r="AC10" s="504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77"/>
      <c r="B11" s="559"/>
      <c r="C11" s="466">
        <f>'三菜'!E9</f>
        <v>0</v>
      </c>
      <c r="D11" s="467"/>
      <c r="E11" s="504"/>
      <c r="F11" s="106"/>
      <c r="G11" s="205" t="s">
        <v>120</v>
      </c>
      <c r="H11" s="559"/>
      <c r="I11" s="466">
        <f>'三菜'!E18</f>
        <v>0</v>
      </c>
      <c r="J11" s="467"/>
      <c r="K11" s="504"/>
      <c r="L11" s="106"/>
      <c r="M11" s="205" t="s">
        <v>120</v>
      </c>
      <c r="N11" s="559"/>
      <c r="O11" s="466" t="str">
        <f>'三菜'!F23</f>
        <v>紅蘿蔔絲 　　　0.5Kg</v>
      </c>
      <c r="P11" s="467"/>
      <c r="Q11" s="504"/>
      <c r="R11" s="106"/>
      <c r="S11" s="205" t="s">
        <v>120</v>
      </c>
      <c r="T11" s="559"/>
      <c r="U11" s="466">
        <f>'三菜'!E36</f>
        <v>0</v>
      </c>
      <c r="V11" s="467"/>
      <c r="W11" s="504"/>
      <c r="X11" s="106"/>
      <c r="Y11" s="205" t="s">
        <v>120</v>
      </c>
      <c r="Z11" s="559"/>
      <c r="AA11" s="466" t="str">
        <f>'三菜'!E45</f>
        <v>紅蘿蔔小丁 　　0.5Kg</v>
      </c>
      <c r="AB11" s="467"/>
      <c r="AC11" s="504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77"/>
      <c r="B12" s="559"/>
      <c r="C12" s="466">
        <f>'三菜'!E10</f>
        <v>0</v>
      </c>
      <c r="D12" s="467"/>
      <c r="E12" s="504"/>
      <c r="F12" s="106"/>
      <c r="G12" s="205" t="s">
        <v>120</v>
      </c>
      <c r="H12" s="559"/>
      <c r="I12" s="466">
        <f>'三菜'!E19</f>
        <v>0</v>
      </c>
      <c r="J12" s="467"/>
      <c r="K12" s="504"/>
      <c r="L12" s="106"/>
      <c r="M12" s="205" t="s">
        <v>120</v>
      </c>
      <c r="N12" s="559"/>
      <c r="O12" s="466" t="str">
        <f>'三菜'!F24</f>
        <v>蒜苗切 　　　　0.3Kg</v>
      </c>
      <c r="P12" s="467"/>
      <c r="Q12" s="504"/>
      <c r="R12" s="106"/>
      <c r="S12" s="205" t="s">
        <v>120</v>
      </c>
      <c r="T12" s="559"/>
      <c r="U12" s="466">
        <f>'三菜'!E37</f>
        <v>0</v>
      </c>
      <c r="V12" s="467"/>
      <c r="W12" s="504"/>
      <c r="X12" s="106"/>
      <c r="Y12" s="205" t="s">
        <v>120</v>
      </c>
      <c r="Z12" s="559"/>
      <c r="AA12" s="466" t="str">
        <f>'三菜'!E46</f>
        <v>油蔥酥 　　　　0.2Kg</v>
      </c>
      <c r="AB12" s="467"/>
      <c r="AC12" s="504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77"/>
      <c r="B13" s="559"/>
      <c r="C13" s="466">
        <f>'三菜'!E11</f>
        <v>0</v>
      </c>
      <c r="D13" s="467"/>
      <c r="E13" s="504"/>
      <c r="F13" s="118"/>
      <c r="G13" s="205">
        <f>E13*F13</f>
        <v>0</v>
      </c>
      <c r="H13" s="559"/>
      <c r="I13" s="466">
        <f>'三菜'!E20</f>
        <v>0</v>
      </c>
      <c r="J13" s="467"/>
      <c r="K13" s="504"/>
      <c r="L13" s="118"/>
      <c r="M13" s="205">
        <f>K13*L13</f>
        <v>0</v>
      </c>
      <c r="N13" s="559"/>
      <c r="O13" s="466" t="str">
        <f>'三菜'!F25</f>
        <v>蒜末 　　　　　0.1Kg</v>
      </c>
      <c r="P13" s="467"/>
      <c r="Q13" s="504"/>
      <c r="R13" s="118"/>
      <c r="S13" s="205">
        <f>Q13*R13</f>
        <v>0</v>
      </c>
      <c r="T13" s="559"/>
      <c r="U13" s="466">
        <f>'三菜'!E38</f>
        <v>0</v>
      </c>
      <c r="V13" s="467"/>
      <c r="W13" s="504"/>
      <c r="X13" s="118"/>
      <c r="Y13" s="205">
        <f>W13*X13</f>
        <v>0</v>
      </c>
      <c r="Z13" s="559"/>
      <c r="AA13" s="466">
        <f>'三菜'!E47</f>
        <v>0</v>
      </c>
      <c r="AB13" s="467"/>
      <c r="AC13" s="504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82"/>
      <c r="B14" s="560"/>
      <c r="C14" s="483">
        <f>'三菜'!E12</f>
        <v>0</v>
      </c>
      <c r="D14" s="484"/>
      <c r="E14" s="505"/>
      <c r="F14" s="103"/>
      <c r="G14" s="206">
        <f>E14*F14</f>
        <v>0</v>
      </c>
      <c r="H14" s="560"/>
      <c r="I14" s="483">
        <f>'三菜'!E21</f>
        <v>0</v>
      </c>
      <c r="J14" s="484"/>
      <c r="K14" s="505"/>
      <c r="L14" s="103"/>
      <c r="M14" s="206">
        <f>K14*L14</f>
        <v>0</v>
      </c>
      <c r="N14" s="560"/>
      <c r="O14" s="483">
        <f>'三菜'!E30</f>
        <v>0</v>
      </c>
      <c r="P14" s="484"/>
      <c r="Q14" s="505"/>
      <c r="R14" s="103"/>
      <c r="S14" s="206">
        <f>Q14*R14</f>
        <v>0</v>
      </c>
      <c r="T14" s="560"/>
      <c r="U14" s="483">
        <f>'三菜'!E39</f>
        <v>0</v>
      </c>
      <c r="V14" s="484"/>
      <c r="W14" s="505"/>
      <c r="X14" s="103"/>
      <c r="Y14" s="206">
        <f>W14*X14</f>
        <v>0</v>
      </c>
      <c r="Z14" s="560"/>
      <c r="AA14" s="483">
        <f>'三菜'!E48</f>
        <v>0</v>
      </c>
      <c r="AB14" s="484"/>
      <c r="AC14" s="505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76" t="s">
        <v>4</v>
      </c>
      <c r="B15" s="561">
        <f>TRIM('三菜'!F4)</f>
      </c>
      <c r="C15" s="469">
        <f>'三菜'!F5</f>
        <v>0</v>
      </c>
      <c r="D15" s="470"/>
      <c r="E15" s="503"/>
      <c r="F15" s="104"/>
      <c r="G15" s="207" t="s">
        <v>120</v>
      </c>
      <c r="H15" s="561">
        <f>TRIM('三菜'!F13)</f>
      </c>
      <c r="I15" s="469">
        <f>'三菜'!F14</f>
        <v>0</v>
      </c>
      <c r="J15" s="470"/>
      <c r="K15" s="503"/>
      <c r="L15" s="104"/>
      <c r="M15" s="207" t="s">
        <v>120</v>
      </c>
      <c r="N15" s="561" t="str">
        <f>TRIM('三菜'!G22)</f>
        <v>肉包</v>
      </c>
      <c r="O15" s="469" t="str">
        <f>'三菜'!G23</f>
        <v>醬爆肉包30(桂) 　89個</v>
      </c>
      <c r="P15" s="470"/>
      <c r="Q15" s="503"/>
      <c r="R15" s="104"/>
      <c r="S15" s="207" t="s">
        <v>120</v>
      </c>
      <c r="T15" s="561" t="str">
        <f>TRIM('三菜'!F31)</f>
        <v>哨子豆腐</v>
      </c>
      <c r="U15" s="469" t="str">
        <f>'三菜'!F32</f>
        <v>粗豆腐切丁4.5k(封口) 2板</v>
      </c>
      <c r="V15" s="470"/>
      <c r="W15" s="503"/>
      <c r="X15" s="104"/>
      <c r="Y15" s="207" t="s">
        <v>120</v>
      </c>
      <c r="Z15" s="561" t="str">
        <f>TRIM('三菜'!F40)</f>
        <v>紅蘿蔔炒蛋</v>
      </c>
      <c r="AA15" s="469" t="str">
        <f>'三菜'!F41</f>
        <v>蛋 　　　　　　　4Kg</v>
      </c>
      <c r="AB15" s="470"/>
      <c r="AC15" s="503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77"/>
      <c r="B16" s="559"/>
      <c r="C16" s="466">
        <f>'三菜'!F6</f>
        <v>0</v>
      </c>
      <c r="D16" s="467"/>
      <c r="E16" s="504"/>
      <c r="F16" s="120"/>
      <c r="G16" s="205" t="s">
        <v>120</v>
      </c>
      <c r="H16" s="559"/>
      <c r="I16" s="466">
        <f>'三菜'!F15</f>
        <v>0</v>
      </c>
      <c r="J16" s="467"/>
      <c r="K16" s="504"/>
      <c r="L16" s="120"/>
      <c r="M16" s="205" t="s">
        <v>120</v>
      </c>
      <c r="N16" s="559"/>
      <c r="O16" s="466" t="e">
        <f>三菜!#REF!</f>
        <v>#REF!</v>
      </c>
      <c r="P16" s="467"/>
      <c r="Q16" s="504"/>
      <c r="R16" s="106"/>
      <c r="S16" s="205" t="s">
        <v>120</v>
      </c>
      <c r="T16" s="559"/>
      <c r="U16" s="466" t="str">
        <f>'三菜'!F33</f>
        <v>絞肉 　　　　　0.5Kg</v>
      </c>
      <c r="V16" s="467"/>
      <c r="W16" s="504"/>
      <c r="X16" s="106"/>
      <c r="Y16" s="205" t="s">
        <v>120</v>
      </c>
      <c r="Z16" s="559"/>
      <c r="AA16" s="466" t="str">
        <f>'三菜'!F42</f>
        <v>紅蘿蔔絲 　　　3.5Kg</v>
      </c>
      <c r="AB16" s="467"/>
      <c r="AC16" s="504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77"/>
      <c r="B17" s="559"/>
      <c r="C17" s="466">
        <f>'三菜'!F7</f>
        <v>0</v>
      </c>
      <c r="D17" s="467"/>
      <c r="E17" s="504"/>
      <c r="F17" s="120"/>
      <c r="G17" s="205" t="s">
        <v>120</v>
      </c>
      <c r="H17" s="559"/>
      <c r="I17" s="466">
        <f>'三菜'!F16</f>
        <v>0</v>
      </c>
      <c r="J17" s="467"/>
      <c r="K17" s="504"/>
      <c r="L17" s="120"/>
      <c r="M17" s="205" t="s">
        <v>120</v>
      </c>
      <c r="N17" s="559"/>
      <c r="O17" s="466" t="e">
        <f>三菜!#REF!</f>
        <v>#REF!</v>
      </c>
      <c r="P17" s="467"/>
      <c r="Q17" s="504"/>
      <c r="R17" s="106"/>
      <c r="S17" s="205" t="s">
        <v>120</v>
      </c>
      <c r="T17" s="559"/>
      <c r="U17" s="466" t="str">
        <f>'三菜'!F34</f>
        <v>油蔥酥 　　　　0.1Kg</v>
      </c>
      <c r="V17" s="467"/>
      <c r="W17" s="504"/>
      <c r="X17" s="106"/>
      <c r="Y17" s="205" t="s">
        <v>120</v>
      </c>
      <c r="Z17" s="559"/>
      <c r="AA17" s="466">
        <f>'三菜'!F43</f>
        <v>0</v>
      </c>
      <c r="AB17" s="467"/>
      <c r="AC17" s="504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77"/>
      <c r="B18" s="559"/>
      <c r="C18" s="466">
        <f>'三菜'!F8</f>
        <v>0</v>
      </c>
      <c r="D18" s="467"/>
      <c r="E18" s="504"/>
      <c r="F18" s="120"/>
      <c r="G18" s="205" t="s">
        <v>120</v>
      </c>
      <c r="H18" s="559"/>
      <c r="I18" s="466" t="str">
        <f>'三菜'!F17</f>
        <v>全校不用餐</v>
      </c>
      <c r="J18" s="467"/>
      <c r="K18" s="504"/>
      <c r="L18" s="120"/>
      <c r="M18" s="205" t="s">
        <v>120</v>
      </c>
      <c r="N18" s="559"/>
      <c r="O18" s="466">
        <f>'三菜'!F26</f>
        <v>0</v>
      </c>
      <c r="P18" s="467"/>
      <c r="Q18" s="504"/>
      <c r="R18" s="106"/>
      <c r="S18" s="205" t="s">
        <v>120</v>
      </c>
      <c r="T18" s="559"/>
      <c r="U18" s="466" t="str">
        <f>'三菜'!F35</f>
        <v>青蔥珠 　　　　0.1Kg</v>
      </c>
      <c r="V18" s="467"/>
      <c r="W18" s="504"/>
      <c r="X18" s="106"/>
      <c r="Y18" s="205" t="s">
        <v>120</v>
      </c>
      <c r="Z18" s="559"/>
      <c r="AA18" s="466">
        <f>'三菜'!F44</f>
        <v>0</v>
      </c>
      <c r="AB18" s="467"/>
      <c r="AC18" s="504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77"/>
      <c r="B19" s="559"/>
      <c r="C19" s="466">
        <f>'三菜'!F9</f>
        <v>0</v>
      </c>
      <c r="D19" s="467"/>
      <c r="E19" s="504"/>
      <c r="F19" s="120"/>
      <c r="G19" s="205">
        <f>E19*F19</f>
        <v>0</v>
      </c>
      <c r="H19" s="559"/>
      <c r="I19" s="466">
        <f>'三菜'!F18</f>
        <v>0</v>
      </c>
      <c r="J19" s="467"/>
      <c r="K19" s="504"/>
      <c r="L19" s="120"/>
      <c r="M19" s="205">
        <f>K19*L19</f>
        <v>0</v>
      </c>
      <c r="N19" s="559"/>
      <c r="O19" s="466">
        <f>'三菜'!F27</f>
        <v>0</v>
      </c>
      <c r="P19" s="467"/>
      <c r="Q19" s="504"/>
      <c r="R19" s="106"/>
      <c r="S19" s="205">
        <f>Q19*R19</f>
        <v>0</v>
      </c>
      <c r="T19" s="559"/>
      <c r="U19" s="466">
        <f>'三菜'!F36</f>
        <v>0</v>
      </c>
      <c r="V19" s="467"/>
      <c r="W19" s="504"/>
      <c r="X19" s="106"/>
      <c r="Y19" s="205">
        <f>W19*X19</f>
        <v>0</v>
      </c>
      <c r="Z19" s="559"/>
      <c r="AA19" s="466">
        <f>'三菜'!F45</f>
        <v>0</v>
      </c>
      <c r="AB19" s="467"/>
      <c r="AC19" s="504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77"/>
      <c r="B20" s="559"/>
      <c r="C20" s="466">
        <f>'三菜'!F10</f>
        <v>0</v>
      </c>
      <c r="D20" s="467"/>
      <c r="E20" s="504"/>
      <c r="F20" s="120"/>
      <c r="G20" s="205">
        <f>E20*F20</f>
        <v>0</v>
      </c>
      <c r="H20" s="559"/>
      <c r="I20" s="466">
        <f>'三菜'!F19</f>
        <v>0</v>
      </c>
      <c r="J20" s="467"/>
      <c r="K20" s="504"/>
      <c r="L20" s="120"/>
      <c r="M20" s="205">
        <f>K20*L20</f>
        <v>0</v>
      </c>
      <c r="N20" s="559"/>
      <c r="O20" s="466">
        <f>'三菜'!F28</f>
        <v>0</v>
      </c>
      <c r="P20" s="467"/>
      <c r="Q20" s="504"/>
      <c r="R20" s="106"/>
      <c r="S20" s="205">
        <f>Q20*R20</f>
        <v>0</v>
      </c>
      <c r="T20" s="559"/>
      <c r="U20" s="466">
        <f>'三菜'!F37</f>
        <v>0</v>
      </c>
      <c r="V20" s="467"/>
      <c r="W20" s="504"/>
      <c r="X20" s="106"/>
      <c r="Y20" s="205">
        <f>W20*X20</f>
        <v>0</v>
      </c>
      <c r="Z20" s="559"/>
      <c r="AA20" s="466">
        <f>'三菜'!F46</f>
        <v>0</v>
      </c>
      <c r="AB20" s="467"/>
      <c r="AC20" s="504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77"/>
      <c r="B21" s="559"/>
      <c r="C21" s="466">
        <f>'三菜'!F11</f>
        <v>0</v>
      </c>
      <c r="D21" s="467"/>
      <c r="E21" s="504"/>
      <c r="F21" s="120"/>
      <c r="G21" s="205">
        <f>E21*F21</f>
        <v>0</v>
      </c>
      <c r="H21" s="559"/>
      <c r="I21" s="466">
        <f>'三菜'!F20</f>
        <v>0</v>
      </c>
      <c r="J21" s="467"/>
      <c r="K21" s="504"/>
      <c r="L21" s="120"/>
      <c r="M21" s="205">
        <f>K21*L21</f>
        <v>0</v>
      </c>
      <c r="N21" s="559"/>
      <c r="O21" s="466">
        <f>'三菜'!F29</f>
        <v>0</v>
      </c>
      <c r="P21" s="467"/>
      <c r="Q21" s="504"/>
      <c r="R21" s="106"/>
      <c r="S21" s="205">
        <f>Q21*R21</f>
        <v>0</v>
      </c>
      <c r="T21" s="559"/>
      <c r="U21" s="466">
        <f>'三菜'!F38</f>
        <v>0</v>
      </c>
      <c r="V21" s="467"/>
      <c r="W21" s="504"/>
      <c r="X21" s="106"/>
      <c r="Y21" s="205">
        <f>W21*X21</f>
        <v>0</v>
      </c>
      <c r="Z21" s="559"/>
      <c r="AA21" s="466">
        <f>'三菜'!F47</f>
        <v>0</v>
      </c>
      <c r="AB21" s="467"/>
      <c r="AC21" s="504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82"/>
      <c r="B22" s="562"/>
      <c r="C22" s="483">
        <f>'三菜'!F12</f>
        <v>0</v>
      </c>
      <c r="D22" s="484"/>
      <c r="E22" s="505"/>
      <c r="F22" s="121"/>
      <c r="G22" s="208">
        <f>E22*F22</f>
        <v>0</v>
      </c>
      <c r="H22" s="562"/>
      <c r="I22" s="483">
        <f>'三菜'!F21</f>
        <v>0</v>
      </c>
      <c r="J22" s="484"/>
      <c r="K22" s="505"/>
      <c r="L22" s="121"/>
      <c r="M22" s="208">
        <f>K22*L22</f>
        <v>0</v>
      </c>
      <c r="N22" s="562"/>
      <c r="O22" s="483">
        <f>'三菜'!F30</f>
        <v>0</v>
      </c>
      <c r="P22" s="484"/>
      <c r="Q22" s="505"/>
      <c r="R22" s="121"/>
      <c r="S22" s="208">
        <f>Q22*R22</f>
        <v>0</v>
      </c>
      <c r="T22" s="562"/>
      <c r="U22" s="483">
        <f>'三菜'!F39</f>
        <v>0</v>
      </c>
      <c r="V22" s="484"/>
      <c r="W22" s="505"/>
      <c r="X22" s="122"/>
      <c r="Y22" s="208">
        <f>W22*X22</f>
        <v>0</v>
      </c>
      <c r="Z22" s="562"/>
      <c r="AA22" s="483">
        <f>'三菜'!F48</f>
        <v>0</v>
      </c>
      <c r="AB22" s="484"/>
      <c r="AC22" s="505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76" t="s">
        <v>66</v>
      </c>
      <c r="B23" s="561">
        <f>TRIM('三菜'!G4)</f>
      </c>
      <c r="C23" s="469">
        <f>'三菜'!G5</f>
        <v>0</v>
      </c>
      <c r="D23" s="470"/>
      <c r="E23" s="503"/>
      <c r="F23" s="119"/>
      <c r="G23" s="205" t="s">
        <v>120</v>
      </c>
      <c r="H23" s="561">
        <f>TRIM('三菜'!G13)</f>
      </c>
      <c r="I23" s="469">
        <f>'三菜'!G14</f>
        <v>0</v>
      </c>
      <c r="J23" s="470"/>
      <c r="K23" s="503"/>
      <c r="L23" s="119"/>
      <c r="M23" s="205" t="s">
        <v>120</v>
      </c>
      <c r="N23" s="561" t="e">
        <f>TRIM(三菜!#REF!)</f>
        <v>#REF!</v>
      </c>
      <c r="O23" s="469" t="e">
        <f>三菜!#REF!</f>
        <v>#REF!</v>
      </c>
      <c r="P23" s="470"/>
      <c r="Q23" s="503"/>
      <c r="R23" s="119"/>
      <c r="S23" s="205" t="s">
        <v>120</v>
      </c>
      <c r="T23" s="561" t="str">
        <f>TRIM('三菜'!G31)</f>
        <v>木須芽菜</v>
      </c>
      <c r="U23" s="469" t="str">
        <f>'三菜'!G32</f>
        <v>豆芽菜 　　　　　6Kg</v>
      </c>
      <c r="V23" s="470"/>
      <c r="W23" s="503"/>
      <c r="X23" s="104"/>
      <c r="Y23" s="205" t="s">
        <v>120</v>
      </c>
      <c r="Z23" s="561" t="str">
        <f>TRIM('三菜'!G40)</f>
        <v>鮮炒高麗菜</v>
      </c>
      <c r="AA23" s="469" t="str">
        <f>'三菜'!G41</f>
        <v>高麗菜切 　　　　7Kg</v>
      </c>
      <c r="AB23" s="470"/>
      <c r="AC23" s="503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77"/>
      <c r="B24" s="559"/>
      <c r="C24" s="466">
        <f>'三菜'!G6</f>
        <v>0</v>
      </c>
      <c r="D24" s="467"/>
      <c r="E24" s="504"/>
      <c r="F24" s="120"/>
      <c r="G24" s="205" t="s">
        <v>120</v>
      </c>
      <c r="H24" s="559"/>
      <c r="I24" s="466">
        <f>'三菜'!G15</f>
        <v>0</v>
      </c>
      <c r="J24" s="467"/>
      <c r="K24" s="504"/>
      <c r="L24" s="106"/>
      <c r="M24" s="205" t="s">
        <v>120</v>
      </c>
      <c r="N24" s="559"/>
      <c r="O24" s="466">
        <f>'三菜'!G24</f>
        <v>0</v>
      </c>
      <c r="P24" s="467"/>
      <c r="Q24" s="504"/>
      <c r="R24" s="106"/>
      <c r="S24" s="205" t="s">
        <v>120</v>
      </c>
      <c r="T24" s="559"/>
      <c r="U24" s="466" t="str">
        <f>'三菜'!G33</f>
        <v>木耳絲 　　　　0.5Kg</v>
      </c>
      <c r="V24" s="467"/>
      <c r="W24" s="504"/>
      <c r="X24" s="106"/>
      <c r="Y24" s="205" t="s">
        <v>120</v>
      </c>
      <c r="Z24" s="559"/>
      <c r="AA24" s="466" t="str">
        <f>'三菜'!G42</f>
        <v>蒜末 　　　　　0.1Kg</v>
      </c>
      <c r="AB24" s="467"/>
      <c r="AC24" s="504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77"/>
      <c r="B25" s="559"/>
      <c r="C25" s="466">
        <f>'三菜'!G7</f>
        <v>0</v>
      </c>
      <c r="D25" s="467"/>
      <c r="E25" s="504"/>
      <c r="F25" s="106"/>
      <c r="G25" s="205">
        <f>E25*F25</f>
        <v>0</v>
      </c>
      <c r="H25" s="559"/>
      <c r="I25" s="466">
        <f>'三菜'!G16</f>
        <v>0</v>
      </c>
      <c r="J25" s="467"/>
      <c r="K25" s="504"/>
      <c r="L25" s="106"/>
      <c r="M25" s="205">
        <f>K25*L25</f>
        <v>0</v>
      </c>
      <c r="N25" s="559"/>
      <c r="O25" s="466">
        <f>'三菜'!G25</f>
        <v>0</v>
      </c>
      <c r="P25" s="467"/>
      <c r="Q25" s="504"/>
      <c r="R25" s="106"/>
      <c r="S25" s="205">
        <f>Q25*R25</f>
        <v>0</v>
      </c>
      <c r="T25" s="559"/>
      <c r="U25" s="466" t="str">
        <f>'三菜'!G34</f>
        <v>蒜末 　　　　　0.1Kg</v>
      </c>
      <c r="V25" s="467"/>
      <c r="W25" s="504"/>
      <c r="X25" s="106"/>
      <c r="Y25" s="205">
        <f>W25*X25</f>
        <v>0</v>
      </c>
      <c r="Z25" s="559"/>
      <c r="AA25" s="466">
        <f>'三菜'!G43</f>
        <v>0</v>
      </c>
      <c r="AB25" s="467"/>
      <c r="AC25" s="504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77"/>
      <c r="B26" s="559"/>
      <c r="C26" s="466">
        <f>'三菜'!G8</f>
        <v>0</v>
      </c>
      <c r="D26" s="467"/>
      <c r="E26" s="504"/>
      <c r="F26" s="106"/>
      <c r="G26" s="205">
        <f>E26*F26</f>
        <v>0</v>
      </c>
      <c r="H26" s="559"/>
      <c r="I26" s="466">
        <f>'三菜'!G17</f>
        <v>0</v>
      </c>
      <c r="J26" s="467"/>
      <c r="K26" s="504"/>
      <c r="L26" s="106"/>
      <c r="M26" s="205">
        <f>K26*L26</f>
        <v>0</v>
      </c>
      <c r="N26" s="559"/>
      <c r="O26" s="466">
        <f>'三菜'!G26</f>
        <v>0</v>
      </c>
      <c r="P26" s="467"/>
      <c r="Q26" s="504"/>
      <c r="R26" s="106"/>
      <c r="S26" s="205">
        <f>Q26*R26</f>
        <v>0</v>
      </c>
      <c r="T26" s="559"/>
      <c r="U26" s="466">
        <f>'三菜'!G35</f>
        <v>0</v>
      </c>
      <c r="V26" s="467"/>
      <c r="W26" s="504"/>
      <c r="X26" s="106"/>
      <c r="Y26" s="205">
        <f>W26*X26</f>
        <v>0</v>
      </c>
      <c r="Z26" s="559"/>
      <c r="AA26" s="466">
        <f>'三菜'!G44</f>
        <v>0</v>
      </c>
      <c r="AB26" s="467"/>
      <c r="AC26" s="504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77"/>
      <c r="B27" s="559"/>
      <c r="C27" s="466">
        <f>'三菜'!G9</f>
        <v>0</v>
      </c>
      <c r="D27" s="467"/>
      <c r="E27" s="504"/>
      <c r="F27" s="106"/>
      <c r="G27" s="205">
        <f>E27*F27</f>
        <v>0</v>
      </c>
      <c r="H27" s="559"/>
      <c r="I27" s="466">
        <f>'三菜'!G18</f>
        <v>0</v>
      </c>
      <c r="J27" s="467"/>
      <c r="K27" s="504"/>
      <c r="L27" s="106"/>
      <c r="M27" s="205">
        <f>K27*L27</f>
        <v>0</v>
      </c>
      <c r="N27" s="559"/>
      <c r="O27" s="466">
        <f>'三菜'!G27</f>
        <v>0</v>
      </c>
      <c r="P27" s="467"/>
      <c r="Q27" s="504"/>
      <c r="R27" s="106"/>
      <c r="S27" s="205">
        <f>Q27*R27</f>
        <v>0</v>
      </c>
      <c r="T27" s="559"/>
      <c r="U27" s="466">
        <f>'三菜'!G36</f>
        <v>0</v>
      </c>
      <c r="V27" s="467"/>
      <c r="W27" s="504"/>
      <c r="X27" s="106"/>
      <c r="Y27" s="205">
        <f>W27*X27</f>
        <v>0</v>
      </c>
      <c r="Z27" s="559"/>
      <c r="AA27" s="466">
        <f>'三菜'!G45</f>
        <v>0</v>
      </c>
      <c r="AB27" s="467"/>
      <c r="AC27" s="504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82"/>
      <c r="B28" s="560"/>
      <c r="C28" s="483">
        <f>'三菜'!G12</f>
        <v>0</v>
      </c>
      <c r="D28" s="484"/>
      <c r="E28" s="505"/>
      <c r="F28" s="122"/>
      <c r="G28" s="206">
        <f>E28*F28</f>
        <v>0</v>
      </c>
      <c r="H28" s="560"/>
      <c r="I28" s="483">
        <f>'三菜'!G19</f>
        <v>0</v>
      </c>
      <c r="J28" s="484"/>
      <c r="K28" s="505"/>
      <c r="L28" s="122"/>
      <c r="M28" s="206">
        <f>K28*L28</f>
        <v>0</v>
      </c>
      <c r="N28" s="560"/>
      <c r="O28" s="483">
        <f>'三菜'!G28</f>
        <v>0</v>
      </c>
      <c r="P28" s="484"/>
      <c r="Q28" s="505"/>
      <c r="R28" s="122"/>
      <c r="S28" s="206">
        <f>Q28*R28</f>
        <v>0</v>
      </c>
      <c r="T28" s="560"/>
      <c r="U28" s="483">
        <f>'三菜'!G37</f>
        <v>0</v>
      </c>
      <c r="V28" s="484"/>
      <c r="W28" s="505"/>
      <c r="X28" s="122"/>
      <c r="Y28" s="206">
        <f>W28*X28</f>
        <v>0</v>
      </c>
      <c r="Z28" s="560"/>
      <c r="AA28" s="483">
        <f>'三菜'!G46</f>
        <v>0</v>
      </c>
      <c r="AB28" s="484"/>
      <c r="AC28" s="505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76" t="s">
        <v>67</v>
      </c>
      <c r="B29" s="561">
        <f>TRIM('三菜'!H4)</f>
      </c>
      <c r="C29" s="469">
        <f>'三菜'!H5</f>
        <v>0</v>
      </c>
      <c r="D29" s="470"/>
      <c r="E29" s="503"/>
      <c r="F29" s="104"/>
      <c r="G29" s="207" t="s">
        <v>120</v>
      </c>
      <c r="H29" s="561">
        <f>TRIM('三菜'!H13)</f>
      </c>
      <c r="I29" s="469">
        <f>'三菜'!H14</f>
        <v>0</v>
      </c>
      <c r="J29" s="470"/>
      <c r="K29" s="503"/>
      <c r="L29" s="104"/>
      <c r="M29" s="207" t="s">
        <v>120</v>
      </c>
      <c r="N29" s="561" t="str">
        <f>TRIM('三菜'!H22)</f>
        <v>紫菜蛋花湯</v>
      </c>
      <c r="O29" s="469" t="str">
        <f>'三菜'!H23</f>
        <v>蛋 　　　　　　　1Kg</v>
      </c>
      <c r="P29" s="470"/>
      <c r="Q29" s="503"/>
      <c r="R29" s="104"/>
      <c r="S29" s="207" t="s">
        <v>120</v>
      </c>
      <c r="T29" s="561" t="str">
        <f>TRIM('三菜'!H31)</f>
        <v>榨菜肉絲湯</v>
      </c>
      <c r="U29" s="469" t="str">
        <f>'三菜'!H32</f>
        <v>榨菜絲 　　　　1.5Kg</v>
      </c>
      <c r="V29" s="470"/>
      <c r="W29" s="503"/>
      <c r="X29" s="104"/>
      <c r="Y29" s="207" t="s">
        <v>120</v>
      </c>
      <c r="Z29" s="561" t="str">
        <f>TRIM('三菜'!H40)</f>
        <v>綠豆薏仁湯</v>
      </c>
      <c r="AA29" s="469" t="str">
        <f>'三菜'!H41</f>
        <v>小薏仁 　　　　已送</v>
      </c>
      <c r="AB29" s="470"/>
      <c r="AC29" s="503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77"/>
      <c r="B30" s="559"/>
      <c r="C30" s="466">
        <f>'三菜'!H6</f>
        <v>0</v>
      </c>
      <c r="D30" s="467"/>
      <c r="E30" s="504"/>
      <c r="F30" s="106"/>
      <c r="G30" s="205" t="s">
        <v>120</v>
      </c>
      <c r="H30" s="559"/>
      <c r="I30" s="466">
        <f>'三菜'!H15</f>
        <v>0</v>
      </c>
      <c r="J30" s="467"/>
      <c r="K30" s="504"/>
      <c r="L30" s="106"/>
      <c r="M30" s="205" t="s">
        <v>120</v>
      </c>
      <c r="N30" s="559"/>
      <c r="O30" s="466" t="str">
        <f>'三菜'!H24</f>
        <v>大骨-溫 　　　　0.5Kg</v>
      </c>
      <c r="P30" s="467"/>
      <c r="Q30" s="504"/>
      <c r="R30" s="106"/>
      <c r="S30" s="205" t="s">
        <v>120</v>
      </c>
      <c r="T30" s="559"/>
      <c r="U30" s="466" t="str">
        <f>'三菜'!H33</f>
        <v>肉絲-溫 　　　　0.6Kg</v>
      </c>
      <c r="V30" s="467"/>
      <c r="W30" s="504"/>
      <c r="X30" s="106"/>
      <c r="Y30" s="205" t="s">
        <v>120</v>
      </c>
      <c r="Z30" s="559"/>
      <c r="AA30" s="466" t="str">
        <f>'三菜'!H42</f>
        <v>綠豆 　　　　　已送</v>
      </c>
      <c r="AB30" s="467"/>
      <c r="AC30" s="504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77"/>
      <c r="B31" s="559"/>
      <c r="C31" s="466">
        <f>'三菜'!H7</f>
        <v>0</v>
      </c>
      <c r="D31" s="467"/>
      <c r="E31" s="504"/>
      <c r="F31" s="106"/>
      <c r="G31" s="205" t="s">
        <v>120</v>
      </c>
      <c r="H31" s="559"/>
      <c r="I31" s="466">
        <f>'三菜'!H16</f>
        <v>0</v>
      </c>
      <c r="J31" s="467"/>
      <c r="K31" s="504"/>
      <c r="L31" s="106"/>
      <c r="M31" s="205" t="s">
        <v>120</v>
      </c>
      <c r="N31" s="559"/>
      <c r="O31" s="466" t="str">
        <f>'三菜'!H25</f>
        <v>青蔥珠 　　　　0.1Kg</v>
      </c>
      <c r="P31" s="467"/>
      <c r="Q31" s="504"/>
      <c r="R31" s="106"/>
      <c r="S31" s="205" t="s">
        <v>120</v>
      </c>
      <c r="T31" s="559"/>
      <c r="U31" s="466" t="str">
        <f>'三菜'!H34</f>
        <v>青蔥珠 　　　　0.1Kg</v>
      </c>
      <c r="V31" s="467"/>
      <c r="W31" s="504"/>
      <c r="X31" s="106"/>
      <c r="Y31" s="205" t="s">
        <v>120</v>
      </c>
      <c r="Z31" s="559"/>
      <c r="AA31" s="466">
        <f>'三菜'!H43</f>
        <v>0</v>
      </c>
      <c r="AB31" s="467"/>
      <c r="AC31" s="504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77"/>
      <c r="B32" s="559"/>
      <c r="C32" s="466">
        <f>'三菜'!H8</f>
        <v>0</v>
      </c>
      <c r="D32" s="467"/>
      <c r="E32" s="504"/>
      <c r="F32" s="106"/>
      <c r="G32" s="205">
        <f>E32*F32</f>
        <v>0</v>
      </c>
      <c r="H32" s="559"/>
      <c r="I32" s="466">
        <f>'三菜'!H17</f>
        <v>0</v>
      </c>
      <c r="J32" s="467"/>
      <c r="K32" s="504"/>
      <c r="L32" s="106"/>
      <c r="M32" s="205">
        <f>K32*L32</f>
        <v>0</v>
      </c>
      <c r="N32" s="559"/>
      <c r="O32" s="466" t="str">
        <f>'三菜'!H26</f>
        <v>紫菜片 　　　　0.1Kg</v>
      </c>
      <c r="P32" s="467"/>
      <c r="Q32" s="504"/>
      <c r="R32" s="106"/>
      <c r="S32" s="205">
        <f>Q32*R32</f>
        <v>0</v>
      </c>
      <c r="T32" s="559"/>
      <c r="U32" s="466">
        <f>'三菜'!H35</f>
        <v>0</v>
      </c>
      <c r="V32" s="467"/>
      <c r="W32" s="504"/>
      <c r="X32" s="106"/>
      <c r="Y32" s="205">
        <f>W32*X32</f>
        <v>0</v>
      </c>
      <c r="Z32" s="559"/>
      <c r="AA32" s="466">
        <f>'三菜'!H44</f>
        <v>0</v>
      </c>
      <c r="AB32" s="467"/>
      <c r="AC32" s="504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77"/>
      <c r="B33" s="559"/>
      <c r="C33" s="466">
        <f>'三菜'!H9</f>
        <v>0</v>
      </c>
      <c r="D33" s="467"/>
      <c r="E33" s="504"/>
      <c r="F33" s="106"/>
      <c r="G33" s="205">
        <f>E33*F33</f>
        <v>0</v>
      </c>
      <c r="H33" s="559"/>
      <c r="I33" s="466">
        <f>'三菜'!H18</f>
        <v>0</v>
      </c>
      <c r="J33" s="467"/>
      <c r="K33" s="504"/>
      <c r="L33" s="106"/>
      <c r="M33" s="205">
        <f>K33*L33</f>
        <v>0</v>
      </c>
      <c r="N33" s="559"/>
      <c r="O33" s="466">
        <f>'三菜'!H27</f>
        <v>0</v>
      </c>
      <c r="P33" s="467"/>
      <c r="Q33" s="504"/>
      <c r="R33" s="106"/>
      <c r="S33" s="205">
        <f>Q33*R33</f>
        <v>0</v>
      </c>
      <c r="T33" s="559"/>
      <c r="U33" s="466" t="str">
        <f>'三菜'!H36</f>
        <v>提早送</v>
      </c>
      <c r="V33" s="467"/>
      <c r="W33" s="504"/>
      <c r="X33" s="106"/>
      <c r="Y33" s="205">
        <f>W33*X33</f>
        <v>0</v>
      </c>
      <c r="Z33" s="559"/>
      <c r="AA33" s="466">
        <f>'三菜'!H45</f>
        <v>0</v>
      </c>
      <c r="AB33" s="467"/>
      <c r="AC33" s="504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77"/>
      <c r="B34" s="559"/>
      <c r="C34" s="466">
        <f>'三菜'!H11</f>
        <v>0</v>
      </c>
      <c r="D34" s="467"/>
      <c r="E34" s="504"/>
      <c r="F34" s="106"/>
      <c r="G34" s="205">
        <f>E34*F34</f>
        <v>0</v>
      </c>
      <c r="H34" s="559"/>
      <c r="I34" s="466">
        <f>'三菜'!H19</f>
        <v>0</v>
      </c>
      <c r="J34" s="467"/>
      <c r="K34" s="504"/>
      <c r="L34" s="106"/>
      <c r="M34" s="205">
        <f>K34*L34</f>
        <v>0</v>
      </c>
      <c r="N34" s="559"/>
      <c r="O34" s="466">
        <f>'三菜'!H28</f>
        <v>0</v>
      </c>
      <c r="P34" s="467"/>
      <c r="Q34" s="504"/>
      <c r="R34" s="106"/>
      <c r="S34" s="205">
        <f>Q34*R34</f>
        <v>0</v>
      </c>
      <c r="T34" s="559"/>
      <c r="U34" s="466" t="str">
        <f>'三菜'!H37</f>
        <v>小薏仁 　　　　1.5Kg</v>
      </c>
      <c r="V34" s="467"/>
      <c r="W34" s="504"/>
      <c r="X34" s="106"/>
      <c r="Y34" s="205">
        <f>W34*X34</f>
        <v>0</v>
      </c>
      <c r="Z34" s="559"/>
      <c r="AA34" s="466">
        <f>'三菜'!H46</f>
        <v>0</v>
      </c>
      <c r="AB34" s="467"/>
      <c r="AC34" s="504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77"/>
      <c r="B35" s="560"/>
      <c r="C35" s="483">
        <f>'三菜'!H12</f>
        <v>0</v>
      </c>
      <c r="D35" s="484"/>
      <c r="E35" s="505"/>
      <c r="F35" s="122"/>
      <c r="G35" s="206">
        <f>E35*F35</f>
        <v>0</v>
      </c>
      <c r="H35" s="560"/>
      <c r="I35" s="483">
        <f>'三菜'!H20</f>
        <v>0</v>
      </c>
      <c r="J35" s="484"/>
      <c r="K35" s="505"/>
      <c r="L35" s="122"/>
      <c r="M35" s="206">
        <f>K35*L35</f>
        <v>0</v>
      </c>
      <c r="N35" s="560"/>
      <c r="O35" s="483">
        <f>'三菜'!H29</f>
        <v>0</v>
      </c>
      <c r="P35" s="484"/>
      <c r="Q35" s="505"/>
      <c r="R35" s="122"/>
      <c r="S35" s="206">
        <f>Q35*R35</f>
        <v>0</v>
      </c>
      <c r="T35" s="560"/>
      <c r="U35" s="483" t="str">
        <f>'三菜'!H38</f>
        <v>綠豆 　　　　　1.5Kg</v>
      </c>
      <c r="V35" s="484"/>
      <c r="W35" s="505"/>
      <c r="X35" s="122"/>
      <c r="Y35" s="206">
        <f>W35*X35</f>
        <v>0</v>
      </c>
      <c r="Z35" s="560"/>
      <c r="AA35" s="483">
        <f>'三菜'!H47</f>
        <v>0</v>
      </c>
      <c r="AB35" s="484"/>
      <c r="AC35" s="505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68">
        <f>'三菜'!I4</f>
        <v>0</v>
      </c>
      <c r="D36" s="569"/>
      <c r="E36" s="570"/>
      <c r="F36" s="96"/>
      <c r="G36" s="209">
        <f>E36*F36</f>
        <v>0</v>
      </c>
      <c r="H36" s="95" t="s">
        <v>121</v>
      </c>
      <c r="I36" s="568">
        <f>'三菜'!I13</f>
        <v>0</v>
      </c>
      <c r="J36" s="569"/>
      <c r="K36" s="570"/>
      <c r="L36" s="96"/>
      <c r="M36" s="209">
        <f>K36*L36</f>
        <v>0</v>
      </c>
      <c r="N36" s="95" t="s">
        <v>121</v>
      </c>
      <c r="O36" s="568">
        <f>'三菜'!I22</f>
        <v>0</v>
      </c>
      <c r="P36" s="569"/>
      <c r="Q36" s="570"/>
      <c r="R36" s="96"/>
      <c r="S36" s="209">
        <f>Q36*R36</f>
        <v>0</v>
      </c>
      <c r="T36" s="95" t="s">
        <v>121</v>
      </c>
      <c r="U36" s="568" t="str">
        <f>'三菜'!I31</f>
        <v>水果</v>
      </c>
      <c r="V36" s="569"/>
      <c r="W36" s="570"/>
      <c r="X36" s="96"/>
      <c r="Y36" s="209">
        <f>W36*X36</f>
        <v>0</v>
      </c>
      <c r="Z36" s="95" t="s">
        <v>121</v>
      </c>
      <c r="AA36" s="568">
        <f>'三菜'!I40</f>
        <v>0</v>
      </c>
      <c r="AB36" s="569"/>
      <c r="AC36" s="570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64" t="s">
        <v>95</v>
      </c>
      <c r="B37" s="573" t="s">
        <v>96</v>
      </c>
      <c r="C37" s="566"/>
      <c r="D37" s="187" t="s">
        <v>97</v>
      </c>
      <c r="E37" s="187"/>
      <c r="F37" s="566" t="s">
        <v>98</v>
      </c>
      <c r="G37" s="567"/>
      <c r="H37" s="566" t="s">
        <v>96</v>
      </c>
      <c r="I37" s="566"/>
      <c r="J37" s="187" t="s">
        <v>97</v>
      </c>
      <c r="K37" s="187"/>
      <c r="L37" s="566" t="s">
        <v>98</v>
      </c>
      <c r="M37" s="567"/>
      <c r="N37" s="566" t="s">
        <v>96</v>
      </c>
      <c r="O37" s="566"/>
      <c r="P37" s="187" t="s">
        <v>97</v>
      </c>
      <c r="Q37" s="187"/>
      <c r="R37" s="566" t="s">
        <v>98</v>
      </c>
      <c r="S37" s="567"/>
      <c r="T37" s="566" t="s">
        <v>96</v>
      </c>
      <c r="U37" s="566"/>
      <c r="V37" s="187" t="s">
        <v>97</v>
      </c>
      <c r="W37" s="187"/>
      <c r="X37" s="566" t="s">
        <v>98</v>
      </c>
      <c r="Y37" s="567"/>
      <c r="Z37" s="566" t="s">
        <v>96</v>
      </c>
      <c r="AA37" s="566"/>
      <c r="AB37" s="187" t="s">
        <v>97</v>
      </c>
      <c r="AC37" s="187"/>
      <c r="AD37" s="566" t="s">
        <v>98</v>
      </c>
      <c r="AE37" s="567"/>
      <c r="AL37" s="189"/>
    </row>
    <row r="38" spans="1:38" s="188" customFormat="1" ht="15" customHeight="1">
      <c r="A38" s="565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65"/>
      <c r="B39" s="574" t="s">
        <v>99</v>
      </c>
      <c r="C39" s="571"/>
      <c r="D39" s="571" t="s">
        <v>100</v>
      </c>
      <c r="E39" s="571"/>
      <c r="F39" s="571" t="s">
        <v>101</v>
      </c>
      <c r="G39" s="572"/>
      <c r="H39" s="577" t="s">
        <v>99</v>
      </c>
      <c r="I39" s="571"/>
      <c r="J39" s="571" t="s">
        <v>100</v>
      </c>
      <c r="K39" s="571"/>
      <c r="L39" s="571" t="s">
        <v>101</v>
      </c>
      <c r="M39" s="572"/>
      <c r="N39" s="577" t="s">
        <v>99</v>
      </c>
      <c r="O39" s="571"/>
      <c r="P39" s="571" t="s">
        <v>100</v>
      </c>
      <c r="Q39" s="571"/>
      <c r="R39" s="571" t="s">
        <v>101</v>
      </c>
      <c r="S39" s="572"/>
      <c r="T39" s="577" t="s">
        <v>99</v>
      </c>
      <c r="U39" s="571"/>
      <c r="V39" s="571" t="s">
        <v>100</v>
      </c>
      <c r="W39" s="571"/>
      <c r="X39" s="571" t="s">
        <v>101</v>
      </c>
      <c r="Y39" s="572"/>
      <c r="Z39" s="577" t="s">
        <v>99</v>
      </c>
      <c r="AA39" s="571"/>
      <c r="AB39" s="571" t="s">
        <v>100</v>
      </c>
      <c r="AC39" s="571"/>
      <c r="AD39" s="571" t="s">
        <v>101</v>
      </c>
      <c r="AE39" s="572"/>
      <c r="AL39" s="189"/>
    </row>
    <row r="40" spans="1:38" s="188" customFormat="1" ht="15" customHeight="1" thickBot="1">
      <c r="A40" s="565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73" t="s">
        <v>105</v>
      </c>
      <c r="C41" s="566"/>
      <c r="D41" s="566" t="s">
        <v>106</v>
      </c>
      <c r="E41" s="566"/>
      <c r="F41" s="578" t="s">
        <v>107</v>
      </c>
      <c r="G41" s="579"/>
      <c r="H41" s="573" t="s">
        <v>105</v>
      </c>
      <c r="I41" s="566"/>
      <c r="J41" s="566" t="s">
        <v>106</v>
      </c>
      <c r="K41" s="566"/>
      <c r="L41" s="578" t="s">
        <v>107</v>
      </c>
      <c r="M41" s="579"/>
      <c r="N41" s="573" t="s">
        <v>105</v>
      </c>
      <c r="O41" s="566"/>
      <c r="P41" s="566" t="s">
        <v>106</v>
      </c>
      <c r="Q41" s="566"/>
      <c r="R41" s="578" t="s">
        <v>107</v>
      </c>
      <c r="S41" s="579"/>
      <c r="T41" s="573" t="s">
        <v>105</v>
      </c>
      <c r="U41" s="566"/>
      <c r="V41" s="566" t="s">
        <v>106</v>
      </c>
      <c r="W41" s="566"/>
      <c r="X41" s="578" t="s">
        <v>107</v>
      </c>
      <c r="Y41" s="579"/>
      <c r="Z41" s="566" t="s">
        <v>105</v>
      </c>
      <c r="AA41" s="566"/>
      <c r="AB41" s="566" t="s">
        <v>106</v>
      </c>
      <c r="AC41" s="566"/>
      <c r="AD41" s="578" t="s">
        <v>107</v>
      </c>
      <c r="AE41" s="579"/>
      <c r="AL41" s="189"/>
    </row>
    <row r="42" spans="1:31" s="188" customFormat="1" ht="15" customHeight="1" thickBot="1">
      <c r="A42" s="196" t="s">
        <v>108</v>
      </c>
      <c r="B42" s="580" t="e">
        <f>(B38*8+D38*28+F38*4)/$F40</f>
        <v>#DIV/0!</v>
      </c>
      <c r="C42" s="581"/>
      <c r="D42" s="581" t="e">
        <f>(D38*45+D40*45)/$F40</f>
        <v>#DIV/0!</v>
      </c>
      <c r="E42" s="581"/>
      <c r="F42" s="581" t="e">
        <f>(B38*60+F38*20+B40*60)/$F40</f>
        <v>#DIV/0!</v>
      </c>
      <c r="G42" s="582"/>
      <c r="H42" s="580" t="e">
        <f>(H38*8+J38*28+L38*4)/$L40</f>
        <v>#DIV/0!</v>
      </c>
      <c r="I42" s="581"/>
      <c r="J42" s="581" t="e">
        <f>(J38*45+J40*45)/$L40</f>
        <v>#DIV/0!</v>
      </c>
      <c r="K42" s="581"/>
      <c r="L42" s="581" t="e">
        <f>(H38*60+L38*20+H40*60)/$L40</f>
        <v>#DIV/0!</v>
      </c>
      <c r="M42" s="582"/>
      <c r="N42" s="583" t="e">
        <f>(N38*8+P38*28+R38*4)/$R40</f>
        <v>#DIV/0!</v>
      </c>
      <c r="O42" s="581"/>
      <c r="P42" s="584" t="e">
        <f>(P38*45+P40*45)/$R40</f>
        <v>#DIV/0!</v>
      </c>
      <c r="Q42" s="584"/>
      <c r="R42" s="584" t="e">
        <f>(N38*60+R38*20+N40*60)/$R40</f>
        <v>#DIV/0!</v>
      </c>
      <c r="S42" s="585"/>
      <c r="T42" s="580" t="e">
        <f>(T38*8+V38*28+X38*4)/$X40</f>
        <v>#DIV/0!</v>
      </c>
      <c r="U42" s="581"/>
      <c r="V42" s="581" t="e">
        <f>(V38*45+V40*45)/$X40</f>
        <v>#DIV/0!</v>
      </c>
      <c r="W42" s="581"/>
      <c r="X42" s="581" t="e">
        <f>(T38*60+X38*20+T40*60)/$X40</f>
        <v>#DIV/0!</v>
      </c>
      <c r="Y42" s="582"/>
      <c r="Z42" s="580" t="e">
        <f>(Z38*8+AB38*28+AD38*4)/$AD40</f>
        <v>#DIV/0!</v>
      </c>
      <c r="AA42" s="581"/>
      <c r="AB42" s="581" t="e">
        <f>(AB38*45+AB40*45)/$AD40</f>
        <v>#DIV/0!</v>
      </c>
      <c r="AC42" s="581"/>
      <c r="AD42" s="581" t="e">
        <f>(Z38*60+AD38*20+Z40*60)/$AD40</f>
        <v>#DIV/0!</v>
      </c>
      <c r="AE42" s="582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6:W16"/>
    <mergeCell ref="U24:W24"/>
    <mergeCell ref="U23:W23"/>
    <mergeCell ref="U22:W22"/>
    <mergeCell ref="U21:W21"/>
    <mergeCell ref="U20:W20"/>
    <mergeCell ref="Z29:Z35"/>
    <mergeCell ref="U30:W30"/>
    <mergeCell ref="U29:W29"/>
    <mergeCell ref="U28:W28"/>
    <mergeCell ref="AA19:AC19"/>
    <mergeCell ref="AA17:AC17"/>
    <mergeCell ref="AA16:AC16"/>
    <mergeCell ref="AA20:AC20"/>
    <mergeCell ref="AA31:AC31"/>
    <mergeCell ref="AA24:AC24"/>
    <mergeCell ref="AA25:AC25"/>
    <mergeCell ref="AA26:AC26"/>
    <mergeCell ref="AA27:AC27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I24:K24"/>
    <mergeCell ref="I23:K23"/>
    <mergeCell ref="I8:K8"/>
    <mergeCell ref="O14:Q14"/>
    <mergeCell ref="O15:Q15"/>
    <mergeCell ref="O16:Q16"/>
    <mergeCell ref="I14:K14"/>
    <mergeCell ref="N15:N22"/>
    <mergeCell ref="O8:Q8"/>
    <mergeCell ref="O12:Q12"/>
    <mergeCell ref="AA10:AC10"/>
    <mergeCell ref="AA11:AC11"/>
    <mergeCell ref="AA12:AC12"/>
    <mergeCell ref="AA7:AC7"/>
    <mergeCell ref="AA8:AC8"/>
    <mergeCell ref="AA9:AC9"/>
    <mergeCell ref="AA32:AC32"/>
    <mergeCell ref="AA33:AC33"/>
    <mergeCell ref="I27:K27"/>
    <mergeCell ref="O20:Q20"/>
    <mergeCell ref="O23:Q23"/>
    <mergeCell ref="O31:Q31"/>
    <mergeCell ref="N29:N35"/>
    <mergeCell ref="O35:Q35"/>
    <mergeCell ref="I26:K26"/>
    <mergeCell ref="I25:K25"/>
    <mergeCell ref="AA34:AC34"/>
    <mergeCell ref="AA35:AC35"/>
    <mergeCell ref="I28:K28"/>
    <mergeCell ref="I35:K35"/>
    <mergeCell ref="I34:K34"/>
    <mergeCell ref="I33:K33"/>
    <mergeCell ref="I32:K32"/>
    <mergeCell ref="I31:K31"/>
    <mergeCell ref="I30:K30"/>
    <mergeCell ref="I29:K29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T39:U39"/>
    <mergeCell ref="V41:W41"/>
    <mergeCell ref="B41:C41"/>
    <mergeCell ref="D41:E41"/>
    <mergeCell ref="F41:G41"/>
    <mergeCell ref="H41:I41"/>
    <mergeCell ref="X41:Y41"/>
    <mergeCell ref="J41:K41"/>
    <mergeCell ref="L41:M41"/>
    <mergeCell ref="N41:O41"/>
    <mergeCell ref="P41:Q41"/>
    <mergeCell ref="R41:S41"/>
    <mergeCell ref="T41:U41"/>
    <mergeCell ref="I36:K36"/>
    <mergeCell ref="O36:Q36"/>
    <mergeCell ref="H39:I39"/>
    <mergeCell ref="N39:O39"/>
    <mergeCell ref="J39:K39"/>
    <mergeCell ref="L39:M39"/>
    <mergeCell ref="H37:I37"/>
    <mergeCell ref="L37:M37"/>
    <mergeCell ref="N37:O37"/>
    <mergeCell ref="P39:Q39"/>
    <mergeCell ref="C30:E30"/>
    <mergeCell ref="C25:E25"/>
    <mergeCell ref="C26:E26"/>
    <mergeCell ref="C27:E27"/>
    <mergeCell ref="C28:E28"/>
    <mergeCell ref="C24:E24"/>
    <mergeCell ref="C29:E29"/>
    <mergeCell ref="C15:E15"/>
    <mergeCell ref="C16:E16"/>
    <mergeCell ref="C18:E18"/>
    <mergeCell ref="C17:E17"/>
    <mergeCell ref="Z7:Z14"/>
    <mergeCell ref="U12:W12"/>
    <mergeCell ref="U11:W11"/>
    <mergeCell ref="U10:W10"/>
    <mergeCell ref="U9:W9"/>
    <mergeCell ref="U8:W8"/>
    <mergeCell ref="AD39:AE39"/>
    <mergeCell ref="AD37:AE37"/>
    <mergeCell ref="Z37:AA37"/>
    <mergeCell ref="AB39:AC39"/>
    <mergeCell ref="Z39:AA39"/>
    <mergeCell ref="V39:W39"/>
    <mergeCell ref="X39:Y39"/>
    <mergeCell ref="U36:W36"/>
    <mergeCell ref="O26:Q26"/>
    <mergeCell ref="O27:Q27"/>
    <mergeCell ref="X37:Y37"/>
    <mergeCell ref="T23:T28"/>
    <mergeCell ref="T37:U37"/>
    <mergeCell ref="R39:S39"/>
    <mergeCell ref="R37:S37"/>
    <mergeCell ref="O5:S5"/>
    <mergeCell ref="U15:W15"/>
    <mergeCell ref="O17:Q17"/>
    <mergeCell ref="U19:W19"/>
    <mergeCell ref="U18:W18"/>
    <mergeCell ref="T15:T22"/>
    <mergeCell ref="T7:T14"/>
    <mergeCell ref="U14:W14"/>
    <mergeCell ref="U13:W13"/>
    <mergeCell ref="O7:Q7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O4:Q4"/>
    <mergeCell ref="C33:E33"/>
    <mergeCell ref="O34:Q34"/>
    <mergeCell ref="C32:E32"/>
    <mergeCell ref="AA4:AC4"/>
    <mergeCell ref="R4:S4"/>
    <mergeCell ref="O22:Q22"/>
    <mergeCell ref="O13:Q13"/>
    <mergeCell ref="O9:Q9"/>
    <mergeCell ref="O10:Q10"/>
    <mergeCell ref="O11:Q11"/>
    <mergeCell ref="O21:Q21"/>
    <mergeCell ref="O24:Q24"/>
    <mergeCell ref="O25:Q25"/>
    <mergeCell ref="O18:Q18"/>
    <mergeCell ref="U6:W6"/>
    <mergeCell ref="U35:W35"/>
    <mergeCell ref="U32:W32"/>
    <mergeCell ref="U31:W31"/>
    <mergeCell ref="U34:W34"/>
    <mergeCell ref="U33:W33"/>
    <mergeCell ref="U27:W27"/>
    <mergeCell ref="U26:W26"/>
    <mergeCell ref="U25:W25"/>
    <mergeCell ref="U17:W17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A37:A40"/>
    <mergeCell ref="F37:G37"/>
    <mergeCell ref="C35:E35"/>
    <mergeCell ref="C36:E36"/>
    <mergeCell ref="F39:G39"/>
    <mergeCell ref="B37:C37"/>
    <mergeCell ref="D39:E39"/>
    <mergeCell ref="A29:A35"/>
    <mergeCell ref="B29:B35"/>
    <mergeCell ref="B39:C39"/>
    <mergeCell ref="A7:A14"/>
    <mergeCell ref="B7:B14"/>
    <mergeCell ref="A23:A28"/>
    <mergeCell ref="B23:B28"/>
    <mergeCell ref="A15:A22"/>
    <mergeCell ref="B15:B22"/>
    <mergeCell ref="O30:Q30"/>
    <mergeCell ref="C4:E4"/>
    <mergeCell ref="I4:K4"/>
    <mergeCell ref="F4:G4"/>
    <mergeCell ref="C5:G5"/>
    <mergeCell ref="C6:E6"/>
    <mergeCell ref="C11:E11"/>
    <mergeCell ref="C14:E14"/>
    <mergeCell ref="I6:K6"/>
    <mergeCell ref="O6:Q6"/>
    <mergeCell ref="AA5:AE5"/>
    <mergeCell ref="C34:E34"/>
    <mergeCell ref="H29:H35"/>
    <mergeCell ref="C21:E21"/>
    <mergeCell ref="C22:E22"/>
    <mergeCell ref="C23:E23"/>
    <mergeCell ref="C10:E10"/>
    <mergeCell ref="C13:E13"/>
    <mergeCell ref="I5:M5"/>
    <mergeCell ref="H7:H14"/>
    <mergeCell ref="C7:E7"/>
    <mergeCell ref="H15:H22"/>
    <mergeCell ref="I11:K11"/>
    <mergeCell ref="I10:K10"/>
    <mergeCell ref="C8:E8"/>
    <mergeCell ref="I12:K12"/>
    <mergeCell ref="C12:E12"/>
    <mergeCell ref="C19:E19"/>
    <mergeCell ref="C20:E20"/>
    <mergeCell ref="I22:K22"/>
    <mergeCell ref="C31:E31"/>
    <mergeCell ref="T29:T35"/>
    <mergeCell ref="C9:E9"/>
    <mergeCell ref="N23:N28"/>
    <mergeCell ref="O28:Q28"/>
    <mergeCell ref="I9:K9"/>
    <mergeCell ref="H23:H28"/>
    <mergeCell ref="I13:K13"/>
    <mergeCell ref="O32:Q32"/>
    <mergeCell ref="O33:Q33"/>
    <mergeCell ref="I21:K21"/>
    <mergeCell ref="I20:K20"/>
    <mergeCell ref="I19:K19"/>
    <mergeCell ref="N7:N14"/>
    <mergeCell ref="I7:K7"/>
    <mergeCell ref="I16:K16"/>
    <mergeCell ref="I15:K15"/>
    <mergeCell ref="I18:K18"/>
    <mergeCell ref="I17:K1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22" t="str">
        <f>'嘉義'!A1</f>
        <v>嘉義縣北美國小 103學年度第2學期第9週午餐食譜設計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52" t="s">
        <v>124</v>
      </c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217"/>
      <c r="AY1" s="218"/>
      <c r="AZ1" s="337"/>
    </row>
    <row r="2" spans="1:52" s="220" customFormat="1" ht="19.5" customHeight="1" thickBot="1">
      <c r="A2" s="630" t="s">
        <v>125</v>
      </c>
      <c r="B2" s="341">
        <f>'嘉義'!B3</f>
      </c>
      <c r="C2" s="342" t="s">
        <v>38</v>
      </c>
      <c r="D2" s="342">
        <f>'嘉義'!D3</f>
      </c>
      <c r="E2" s="342" t="s">
        <v>39</v>
      </c>
      <c r="F2" s="342"/>
      <c r="G2" s="620">
        <f>'嘉義'!F3</f>
      </c>
      <c r="H2" s="621"/>
      <c r="I2" s="343"/>
      <c r="J2" s="623"/>
      <c r="K2" s="624"/>
      <c r="L2" s="341" t="str">
        <f>'嘉義'!H3</f>
        <v>4</v>
      </c>
      <c r="M2" s="342" t="s">
        <v>38</v>
      </c>
      <c r="N2" s="342" t="str">
        <f>'嘉義'!J3</f>
        <v>7</v>
      </c>
      <c r="O2" s="342" t="s">
        <v>39</v>
      </c>
      <c r="P2" s="342"/>
      <c r="Q2" s="620" t="str">
        <f>'嘉義'!L3</f>
        <v>星期二</v>
      </c>
      <c r="R2" s="621"/>
      <c r="S2" s="343"/>
      <c r="T2" s="623"/>
      <c r="U2" s="624"/>
      <c r="V2" s="341" t="str">
        <f>'嘉義'!N3</f>
        <v>4</v>
      </c>
      <c r="W2" s="342" t="s">
        <v>38</v>
      </c>
      <c r="X2" s="342" t="str">
        <f>'嘉義'!P3</f>
        <v>8</v>
      </c>
      <c r="Y2" s="342" t="s">
        <v>39</v>
      </c>
      <c r="Z2" s="342"/>
      <c r="AA2" s="620" t="str">
        <f>'嘉義'!R3</f>
        <v>星期三</v>
      </c>
      <c r="AB2" s="621"/>
      <c r="AC2" s="343"/>
      <c r="AD2" s="623"/>
      <c r="AE2" s="624"/>
      <c r="AF2" s="341" t="str">
        <f>'嘉義'!T3</f>
        <v>4</v>
      </c>
      <c r="AG2" s="342" t="s">
        <v>38</v>
      </c>
      <c r="AH2" s="342" t="str">
        <f>'嘉義'!V3</f>
        <v>9</v>
      </c>
      <c r="AI2" s="342" t="s">
        <v>39</v>
      </c>
      <c r="AJ2" s="342"/>
      <c r="AK2" s="620" t="str">
        <f>'嘉義'!X3</f>
        <v>星期四</v>
      </c>
      <c r="AL2" s="621"/>
      <c r="AM2" s="343"/>
      <c r="AN2" s="623"/>
      <c r="AO2" s="636"/>
      <c r="AP2" s="341" t="str">
        <f>'嘉義'!Z3</f>
        <v>4</v>
      </c>
      <c r="AQ2" s="342" t="s">
        <v>38</v>
      </c>
      <c r="AR2" s="342" t="str">
        <f>'嘉義'!AB3</f>
        <v>10</v>
      </c>
      <c r="AS2" s="342" t="s">
        <v>39</v>
      </c>
      <c r="AT2" s="342"/>
      <c r="AU2" s="620" t="str">
        <f>'嘉義'!AD3</f>
        <v>星期五</v>
      </c>
      <c r="AV2" s="621"/>
      <c r="AW2" s="347"/>
      <c r="AX2" s="634"/>
      <c r="AY2" s="635"/>
      <c r="AZ2" s="219"/>
    </row>
    <row r="3" spans="1:52" s="323" customFormat="1" ht="19.5" customHeight="1" thickBot="1">
      <c r="A3" s="631"/>
      <c r="B3" s="221" t="s">
        <v>27</v>
      </c>
      <c r="C3" s="629">
        <f>'三菜'!B12</f>
        <v>0</v>
      </c>
      <c r="D3" s="629"/>
      <c r="E3" s="629"/>
      <c r="F3" s="629"/>
      <c r="G3" s="629"/>
      <c r="H3" s="629"/>
      <c r="I3" s="345"/>
      <c r="J3" s="625"/>
      <c r="K3" s="626"/>
      <c r="L3" s="221" t="s">
        <v>27</v>
      </c>
      <c r="M3" s="629">
        <f>'三菜'!B21</f>
        <v>84</v>
      </c>
      <c r="N3" s="629"/>
      <c r="O3" s="629"/>
      <c r="P3" s="629"/>
      <c r="Q3" s="629"/>
      <c r="R3" s="629"/>
      <c r="S3" s="345"/>
      <c r="T3" s="625"/>
      <c r="U3" s="626"/>
      <c r="V3" s="339" t="s">
        <v>27</v>
      </c>
      <c r="W3" s="633">
        <f>'三菜'!B30</f>
        <v>84</v>
      </c>
      <c r="X3" s="633"/>
      <c r="Y3" s="633"/>
      <c r="Z3" s="633"/>
      <c r="AA3" s="633"/>
      <c r="AB3" s="633"/>
      <c r="AC3" s="345"/>
      <c r="AD3" s="625"/>
      <c r="AE3" s="626"/>
      <c r="AF3" s="221" t="s">
        <v>27</v>
      </c>
      <c r="AG3" s="629">
        <f>'三菜'!B39</f>
        <v>84</v>
      </c>
      <c r="AH3" s="629"/>
      <c r="AI3" s="629"/>
      <c r="AJ3" s="629"/>
      <c r="AK3" s="629"/>
      <c r="AL3" s="629"/>
      <c r="AM3" s="345"/>
      <c r="AN3" s="625"/>
      <c r="AO3" s="637"/>
      <c r="AP3" s="221" t="s">
        <v>27</v>
      </c>
      <c r="AQ3" s="629">
        <f>'三菜'!B48</f>
        <v>84</v>
      </c>
      <c r="AR3" s="629"/>
      <c r="AS3" s="629"/>
      <c r="AT3" s="629"/>
      <c r="AU3" s="629"/>
      <c r="AV3" s="629"/>
      <c r="AW3" s="346"/>
      <c r="AX3" s="625"/>
      <c r="AY3" s="626"/>
      <c r="AZ3" s="241"/>
    </row>
    <row r="4" spans="1:52" s="237" customFormat="1" ht="19.5" customHeight="1" thickBot="1">
      <c r="A4" s="631"/>
      <c r="B4" s="322" t="s">
        <v>122</v>
      </c>
      <c r="C4" s="617">
        <f>'嘉義'!C5</f>
      </c>
      <c r="D4" s="618"/>
      <c r="E4" s="618"/>
      <c r="F4" s="618"/>
      <c r="G4" s="618"/>
      <c r="H4" s="619"/>
      <c r="I4" s="345"/>
      <c r="J4" s="627"/>
      <c r="K4" s="628"/>
      <c r="L4" s="322" t="s">
        <v>122</v>
      </c>
      <c r="M4" s="617">
        <f>'嘉義'!I5</f>
      </c>
      <c r="N4" s="618"/>
      <c r="O4" s="618"/>
      <c r="P4" s="618"/>
      <c r="Q4" s="618"/>
      <c r="R4" s="619"/>
      <c r="S4" s="345"/>
      <c r="T4" s="627"/>
      <c r="U4" s="628"/>
      <c r="V4" s="322" t="s">
        <v>122</v>
      </c>
      <c r="W4" s="617" t="str">
        <f>'嘉義'!O5</f>
        <v>白米飯</v>
      </c>
      <c r="X4" s="618"/>
      <c r="Y4" s="618"/>
      <c r="Z4" s="618"/>
      <c r="AA4" s="618"/>
      <c r="AB4" s="619"/>
      <c r="AC4" s="345"/>
      <c r="AD4" s="627"/>
      <c r="AE4" s="628"/>
      <c r="AF4" s="322" t="s">
        <v>122</v>
      </c>
      <c r="AG4" s="617" t="str">
        <f>'嘉義'!U5</f>
        <v>五穀飯</v>
      </c>
      <c r="AH4" s="618"/>
      <c r="AI4" s="618"/>
      <c r="AJ4" s="618"/>
      <c r="AK4" s="618"/>
      <c r="AL4" s="619"/>
      <c r="AM4" s="345"/>
      <c r="AN4" s="627"/>
      <c r="AO4" s="638"/>
      <c r="AP4" s="322" t="s">
        <v>122</v>
      </c>
      <c r="AQ4" s="617" t="str">
        <f>'嘉義'!AA5</f>
        <v>白米飯</v>
      </c>
      <c r="AR4" s="618"/>
      <c r="AS4" s="618"/>
      <c r="AT4" s="618"/>
      <c r="AU4" s="618"/>
      <c r="AV4" s="619"/>
      <c r="AW4" s="344"/>
      <c r="AX4" s="625"/>
      <c r="AY4" s="626"/>
      <c r="AZ4" s="340"/>
    </row>
    <row r="5" spans="1:52" s="237" customFormat="1" ht="19.5" customHeight="1" thickBot="1">
      <c r="A5" s="632"/>
      <c r="B5" s="350" t="s">
        <v>123</v>
      </c>
      <c r="C5" s="615" t="s">
        <v>126</v>
      </c>
      <c r="D5" s="615"/>
      <c r="E5" s="615"/>
      <c r="F5" s="615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15" t="s">
        <v>126</v>
      </c>
      <c r="N5" s="615"/>
      <c r="O5" s="615"/>
      <c r="P5" s="615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15" t="s">
        <v>126</v>
      </c>
      <c r="X5" s="615"/>
      <c r="Y5" s="615"/>
      <c r="Z5" s="615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15" t="s">
        <v>126</v>
      </c>
      <c r="AH5" s="615"/>
      <c r="AI5" s="615"/>
      <c r="AJ5" s="615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15" t="s">
        <v>126</v>
      </c>
      <c r="AR5" s="615"/>
      <c r="AS5" s="615"/>
      <c r="AT5" s="615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12" t="s">
        <v>132</v>
      </c>
      <c r="B6" s="593">
        <f>'三菜'!E4</f>
        <v>0</v>
      </c>
      <c r="C6" s="599">
        <f>'三菜'!E5</f>
        <v>0</v>
      </c>
      <c r="D6" s="599"/>
      <c r="E6" s="599"/>
      <c r="F6" s="599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93">
        <f>'三菜'!E13</f>
        <v>0</v>
      </c>
      <c r="M6" s="599">
        <f>'三菜'!E14</f>
        <v>0</v>
      </c>
      <c r="N6" s="599"/>
      <c r="O6" s="599"/>
      <c r="P6" s="599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93" t="str">
        <f>'三菜'!E22</f>
        <v>肉絲蒜苗炒飯</v>
      </c>
      <c r="W6" s="599" t="str">
        <f>'三菜'!E23</f>
        <v>肉絲 　　　　　　3Kg</v>
      </c>
      <c r="X6" s="599"/>
      <c r="Y6" s="599"/>
      <c r="Z6" s="599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93" t="str">
        <f>'三菜'!E31</f>
        <v>香酥鯖魚</v>
      </c>
      <c r="AG6" s="599" t="str">
        <f>'三菜'!E32</f>
        <v>鯖魚片1/2 　　　89片</v>
      </c>
      <c r="AH6" s="599"/>
      <c r="AI6" s="599"/>
      <c r="AJ6" s="599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93" t="str">
        <f>'三菜'!E40</f>
        <v>八寶肉醬</v>
      </c>
      <c r="AQ6" s="599" t="str">
        <f>'三菜'!E41</f>
        <v>白蘿蔔小丁 　　　2Kg</v>
      </c>
      <c r="AR6" s="599"/>
      <c r="AS6" s="599"/>
      <c r="AT6" s="599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13"/>
      <c r="B7" s="594"/>
      <c r="C7" s="598">
        <f>'三菜'!E6</f>
        <v>0</v>
      </c>
      <c r="D7" s="598"/>
      <c r="E7" s="598"/>
      <c r="F7" s="598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94"/>
      <c r="M7" s="598">
        <f>'三菜'!E15</f>
        <v>0</v>
      </c>
      <c r="N7" s="598"/>
      <c r="O7" s="598"/>
      <c r="P7" s="598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94"/>
      <c r="W7" s="598" t="str">
        <f>'三菜'!E24</f>
        <v>高麗菜切片 　　　3Kg</v>
      </c>
      <c r="X7" s="598"/>
      <c r="Y7" s="598"/>
      <c r="Z7" s="598"/>
      <c r="AA7" s="328"/>
      <c r="AB7" s="228" t="s">
        <v>133</v>
      </c>
      <c r="AC7" s="224" t="e">
        <f t="shared" si="4"/>
        <v>#DIV/0!</v>
      </c>
      <c r="AD7" s="223"/>
      <c r="AE7" s="223"/>
      <c r="AF7" s="594"/>
      <c r="AG7" s="598">
        <f>'三菜'!E33</f>
        <v>0</v>
      </c>
      <c r="AH7" s="598"/>
      <c r="AI7" s="598"/>
      <c r="AJ7" s="598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94"/>
      <c r="AQ7" s="598" t="str">
        <f>'三菜'!E42</f>
        <v>豆干丁 　　　　　2Kg</v>
      </c>
      <c r="AR7" s="598"/>
      <c r="AS7" s="598"/>
      <c r="AT7" s="598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13"/>
      <c r="B8" s="594"/>
      <c r="C8" s="598">
        <f>'三菜'!E7</f>
        <v>0</v>
      </c>
      <c r="D8" s="598"/>
      <c r="E8" s="598"/>
      <c r="F8" s="598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94"/>
      <c r="M8" s="598">
        <f>'三菜'!E16</f>
        <v>0</v>
      </c>
      <c r="N8" s="598"/>
      <c r="O8" s="598"/>
      <c r="P8" s="598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94"/>
      <c r="W8" s="598" t="str">
        <f>'三菜'!E25</f>
        <v>洋蔥絲 　　　　　1Kg</v>
      </c>
      <c r="X8" s="598"/>
      <c r="Y8" s="598"/>
      <c r="Z8" s="598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94"/>
      <c r="AG8" s="598">
        <f>'三菜'!E34</f>
        <v>0</v>
      </c>
      <c r="AH8" s="598"/>
      <c r="AI8" s="598"/>
      <c r="AJ8" s="598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94"/>
      <c r="AQ8" s="598" t="str">
        <f>'三菜'!E43</f>
        <v>絞肉 　　　　　　2Kg</v>
      </c>
      <c r="AR8" s="598"/>
      <c r="AS8" s="598"/>
      <c r="AT8" s="598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13"/>
      <c r="B9" s="594"/>
      <c r="C9" s="598">
        <f>'三菜'!E8</f>
        <v>0</v>
      </c>
      <c r="D9" s="598"/>
      <c r="E9" s="598"/>
      <c r="F9" s="598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94"/>
      <c r="M9" s="598">
        <f>'三菜'!E17</f>
        <v>0</v>
      </c>
      <c r="N9" s="598"/>
      <c r="O9" s="598"/>
      <c r="P9" s="598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94"/>
      <c r="W9" s="598" t="str">
        <f>'三菜'!E26</f>
        <v>蛋 　　　　　　　1Kg</v>
      </c>
      <c r="X9" s="598"/>
      <c r="Y9" s="598"/>
      <c r="Z9" s="598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94"/>
      <c r="AG9" s="598">
        <f>'三菜'!E35</f>
        <v>0</v>
      </c>
      <c r="AH9" s="598"/>
      <c r="AI9" s="598"/>
      <c r="AJ9" s="598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94"/>
      <c r="AQ9" s="598" t="str">
        <f>'三菜'!E44</f>
        <v>鮮筍丁 　　　　　1Kg</v>
      </c>
      <c r="AR9" s="598"/>
      <c r="AS9" s="598"/>
      <c r="AT9" s="598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13"/>
      <c r="B10" s="594"/>
      <c r="C10" s="598">
        <f>'三菜'!E9</f>
        <v>0</v>
      </c>
      <c r="D10" s="598"/>
      <c r="E10" s="598"/>
      <c r="F10" s="598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94"/>
      <c r="M10" s="598">
        <f>'三菜'!E18</f>
        <v>0</v>
      </c>
      <c r="N10" s="598"/>
      <c r="O10" s="598"/>
      <c r="P10" s="598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94"/>
      <c r="W10" s="598" t="str">
        <f>'三菜'!F23</f>
        <v>紅蘿蔔絲 　　　0.5Kg</v>
      </c>
      <c r="X10" s="598"/>
      <c r="Y10" s="598"/>
      <c r="Z10" s="598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94"/>
      <c r="AG10" s="598">
        <f>'三菜'!E36</f>
        <v>0</v>
      </c>
      <c r="AH10" s="598"/>
      <c r="AI10" s="598"/>
      <c r="AJ10" s="598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94"/>
      <c r="AQ10" s="598" t="str">
        <f>'三菜'!E45</f>
        <v>紅蘿蔔小丁 　　0.5Kg</v>
      </c>
      <c r="AR10" s="598"/>
      <c r="AS10" s="598"/>
      <c r="AT10" s="598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13"/>
      <c r="B11" s="594"/>
      <c r="C11" s="598">
        <f>'三菜'!E10</f>
        <v>0</v>
      </c>
      <c r="D11" s="598"/>
      <c r="E11" s="598"/>
      <c r="F11" s="598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94"/>
      <c r="M11" s="598">
        <f>'三菜'!E19</f>
        <v>0</v>
      </c>
      <c r="N11" s="598"/>
      <c r="O11" s="598"/>
      <c r="P11" s="598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94"/>
      <c r="W11" s="598" t="str">
        <f>'三菜'!F24</f>
        <v>蒜苗切 　　　　0.3Kg</v>
      </c>
      <c r="X11" s="598"/>
      <c r="Y11" s="598"/>
      <c r="Z11" s="598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94"/>
      <c r="AG11" s="598">
        <f>'三菜'!E37</f>
        <v>0</v>
      </c>
      <c r="AH11" s="598"/>
      <c r="AI11" s="598"/>
      <c r="AJ11" s="598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94"/>
      <c r="AQ11" s="598" t="str">
        <f>'三菜'!E46</f>
        <v>油蔥酥 　　　　0.2Kg</v>
      </c>
      <c r="AR11" s="598"/>
      <c r="AS11" s="598"/>
      <c r="AT11" s="598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13"/>
      <c r="B12" s="594"/>
      <c r="C12" s="598">
        <f>'三菜'!E11</f>
        <v>0</v>
      </c>
      <c r="D12" s="598"/>
      <c r="E12" s="598"/>
      <c r="F12" s="598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94"/>
      <c r="M12" s="598">
        <f>'三菜'!E20</f>
        <v>0</v>
      </c>
      <c r="N12" s="598"/>
      <c r="O12" s="598"/>
      <c r="P12" s="598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94"/>
      <c r="W12" s="598" t="str">
        <f>'三菜'!F25</f>
        <v>蒜末 　　　　　0.1Kg</v>
      </c>
      <c r="X12" s="598"/>
      <c r="Y12" s="598"/>
      <c r="Z12" s="598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94"/>
      <c r="AG12" s="598">
        <f>'三菜'!E38</f>
        <v>0</v>
      </c>
      <c r="AH12" s="598"/>
      <c r="AI12" s="598"/>
      <c r="AJ12" s="598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94"/>
      <c r="AQ12" s="598">
        <f>'三菜'!E47</f>
        <v>0</v>
      </c>
      <c r="AR12" s="598"/>
      <c r="AS12" s="598"/>
      <c r="AT12" s="598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14"/>
      <c r="B13" s="595"/>
      <c r="C13" s="616">
        <f>'三菜'!E12</f>
        <v>0</v>
      </c>
      <c r="D13" s="616"/>
      <c r="E13" s="616"/>
      <c r="F13" s="616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95"/>
      <c r="M13" s="616">
        <f>'三菜'!E21</f>
        <v>0</v>
      </c>
      <c r="N13" s="616"/>
      <c r="O13" s="616"/>
      <c r="P13" s="616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95"/>
      <c r="W13" s="616">
        <f>'三菜'!E30</f>
        <v>0</v>
      </c>
      <c r="X13" s="616"/>
      <c r="Y13" s="616"/>
      <c r="Z13" s="616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95"/>
      <c r="AG13" s="616">
        <f>'三菜'!E39</f>
        <v>0</v>
      </c>
      <c r="AH13" s="616"/>
      <c r="AI13" s="616"/>
      <c r="AJ13" s="616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95"/>
      <c r="AQ13" s="616">
        <f>'三菜'!E48</f>
        <v>0</v>
      </c>
      <c r="AR13" s="616"/>
      <c r="AS13" s="616"/>
      <c r="AT13" s="616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12" t="s">
        <v>134</v>
      </c>
      <c r="B14" s="593">
        <f>'三菜'!F4</f>
        <v>0</v>
      </c>
      <c r="C14" s="596">
        <f>'三菜'!F5</f>
        <v>0</v>
      </c>
      <c r="D14" s="596"/>
      <c r="E14" s="596"/>
      <c r="F14" s="596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93">
        <f>'三菜'!F13</f>
        <v>0</v>
      </c>
      <c r="M14" s="596">
        <f>'三菜'!F14</f>
        <v>0</v>
      </c>
      <c r="N14" s="596"/>
      <c r="O14" s="596"/>
      <c r="P14" s="596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93" t="str">
        <f>'三菜'!G22</f>
        <v>肉包</v>
      </c>
      <c r="W14" s="596" t="str">
        <f>'三菜'!G23</f>
        <v>醬爆肉包30(桂) 　89個</v>
      </c>
      <c r="X14" s="596"/>
      <c r="Y14" s="596"/>
      <c r="Z14" s="596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93" t="str">
        <f>'三菜'!F31</f>
        <v>哨子豆腐</v>
      </c>
      <c r="AG14" s="596" t="str">
        <f>'三菜'!F32</f>
        <v>粗豆腐切丁4.5k(封口) 2板</v>
      </c>
      <c r="AH14" s="596"/>
      <c r="AI14" s="596"/>
      <c r="AJ14" s="596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93" t="str">
        <f>'三菜'!F40</f>
        <v>紅蘿蔔炒蛋</v>
      </c>
      <c r="AQ14" s="596" t="str">
        <f>'三菜'!F41</f>
        <v>蛋 　　　　　　　4Kg</v>
      </c>
      <c r="AR14" s="596"/>
      <c r="AS14" s="596"/>
      <c r="AT14" s="596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13"/>
      <c r="B15" s="594"/>
      <c r="C15" s="592">
        <f>'三菜'!F6</f>
        <v>0</v>
      </c>
      <c r="D15" s="592"/>
      <c r="E15" s="592"/>
      <c r="F15" s="592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94"/>
      <c r="M15" s="592">
        <f>'三菜'!F15</f>
        <v>0</v>
      </c>
      <c r="N15" s="592"/>
      <c r="O15" s="592"/>
      <c r="P15" s="592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94"/>
      <c r="W15" s="592" t="e">
        <f>三菜!#REF!</f>
        <v>#REF!</v>
      </c>
      <c r="X15" s="592"/>
      <c r="Y15" s="592"/>
      <c r="Z15" s="592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94"/>
      <c r="AG15" s="592" t="str">
        <f>'三菜'!F33</f>
        <v>絞肉 　　　　　0.5Kg</v>
      </c>
      <c r="AH15" s="592"/>
      <c r="AI15" s="592"/>
      <c r="AJ15" s="592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94"/>
      <c r="AQ15" s="592" t="str">
        <f>'三菜'!F42</f>
        <v>紅蘿蔔絲 　　　3.5Kg</v>
      </c>
      <c r="AR15" s="592"/>
      <c r="AS15" s="592"/>
      <c r="AT15" s="592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13"/>
      <c r="B16" s="594"/>
      <c r="C16" s="592">
        <f>'三菜'!F7</f>
        <v>0</v>
      </c>
      <c r="D16" s="592"/>
      <c r="E16" s="592"/>
      <c r="F16" s="592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94"/>
      <c r="M16" s="592">
        <f>'三菜'!F16</f>
        <v>0</v>
      </c>
      <c r="N16" s="592"/>
      <c r="O16" s="592"/>
      <c r="P16" s="592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94"/>
      <c r="W16" s="592" t="e">
        <f>三菜!#REF!</f>
        <v>#REF!</v>
      </c>
      <c r="X16" s="592"/>
      <c r="Y16" s="592"/>
      <c r="Z16" s="592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94"/>
      <c r="AG16" s="592" t="str">
        <f>'三菜'!F34</f>
        <v>油蔥酥 　　　　0.1Kg</v>
      </c>
      <c r="AH16" s="592"/>
      <c r="AI16" s="592"/>
      <c r="AJ16" s="592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94"/>
      <c r="AQ16" s="592">
        <f>'三菜'!F43</f>
        <v>0</v>
      </c>
      <c r="AR16" s="592"/>
      <c r="AS16" s="592"/>
      <c r="AT16" s="592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639"/>
      <c r="BA16" s="237"/>
    </row>
    <row r="17" spans="1:53" s="220" customFormat="1" ht="19.5" customHeight="1" thickBot="1">
      <c r="A17" s="613"/>
      <c r="B17" s="594"/>
      <c r="C17" s="592">
        <f>'三菜'!F8</f>
        <v>0</v>
      </c>
      <c r="D17" s="592"/>
      <c r="E17" s="592"/>
      <c r="F17" s="592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94"/>
      <c r="M17" s="592" t="str">
        <f>'三菜'!F17</f>
        <v>全校不用餐</v>
      </c>
      <c r="N17" s="592"/>
      <c r="O17" s="592"/>
      <c r="P17" s="592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94"/>
      <c r="W17" s="592">
        <f>'三菜'!F26</f>
        <v>0</v>
      </c>
      <c r="X17" s="592"/>
      <c r="Y17" s="592"/>
      <c r="Z17" s="592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94"/>
      <c r="AG17" s="592" t="str">
        <f>'三菜'!F35</f>
        <v>青蔥珠 　　　　0.1Kg</v>
      </c>
      <c r="AH17" s="592"/>
      <c r="AI17" s="592"/>
      <c r="AJ17" s="592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94"/>
      <c r="AQ17" s="592">
        <f>'三菜'!F44</f>
        <v>0</v>
      </c>
      <c r="AR17" s="592"/>
      <c r="AS17" s="592"/>
      <c r="AT17" s="592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639"/>
      <c r="BA17" s="237"/>
    </row>
    <row r="18" spans="1:53" s="220" customFormat="1" ht="19.5" customHeight="1" thickBot="1">
      <c r="A18" s="613"/>
      <c r="B18" s="594"/>
      <c r="C18" s="592">
        <f>'三菜'!F9</f>
        <v>0</v>
      </c>
      <c r="D18" s="592"/>
      <c r="E18" s="592"/>
      <c r="F18" s="592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94"/>
      <c r="M18" s="592">
        <f>'三菜'!F18</f>
        <v>0</v>
      </c>
      <c r="N18" s="592"/>
      <c r="O18" s="592"/>
      <c r="P18" s="592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94"/>
      <c r="W18" s="592">
        <f>'三菜'!F27</f>
        <v>0</v>
      </c>
      <c r="X18" s="592"/>
      <c r="Y18" s="592"/>
      <c r="Z18" s="592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94"/>
      <c r="AG18" s="592">
        <f>'三菜'!F36</f>
        <v>0</v>
      </c>
      <c r="AH18" s="592"/>
      <c r="AI18" s="592"/>
      <c r="AJ18" s="592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94"/>
      <c r="AQ18" s="592">
        <f>'三菜'!F45</f>
        <v>0</v>
      </c>
      <c r="AR18" s="592"/>
      <c r="AS18" s="592"/>
      <c r="AT18" s="592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639"/>
      <c r="BA18" s="237"/>
    </row>
    <row r="19" spans="1:53" s="220" customFormat="1" ht="19.5" customHeight="1" thickBot="1">
      <c r="A19" s="613"/>
      <c r="B19" s="594"/>
      <c r="C19" s="592">
        <f>'三菜'!F10</f>
        <v>0</v>
      </c>
      <c r="D19" s="592"/>
      <c r="E19" s="592"/>
      <c r="F19" s="592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94"/>
      <c r="M19" s="592">
        <f>'三菜'!F19</f>
        <v>0</v>
      </c>
      <c r="N19" s="592"/>
      <c r="O19" s="592"/>
      <c r="P19" s="592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94"/>
      <c r="W19" s="592">
        <f>'三菜'!F28</f>
        <v>0</v>
      </c>
      <c r="X19" s="592"/>
      <c r="Y19" s="592"/>
      <c r="Z19" s="592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94"/>
      <c r="AG19" s="592">
        <f>'三菜'!F37</f>
        <v>0</v>
      </c>
      <c r="AH19" s="592"/>
      <c r="AI19" s="592"/>
      <c r="AJ19" s="592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94"/>
      <c r="AQ19" s="592">
        <f>'三菜'!F46</f>
        <v>0</v>
      </c>
      <c r="AR19" s="592"/>
      <c r="AS19" s="592"/>
      <c r="AT19" s="592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639"/>
      <c r="BA19" s="237"/>
    </row>
    <row r="20" spans="1:53" s="220" customFormat="1" ht="19.5" customHeight="1" thickBot="1">
      <c r="A20" s="613"/>
      <c r="B20" s="594"/>
      <c r="C20" s="592">
        <f>'三菜'!F11</f>
        <v>0</v>
      </c>
      <c r="D20" s="592"/>
      <c r="E20" s="592"/>
      <c r="F20" s="592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94"/>
      <c r="M20" s="592">
        <f>'三菜'!F20</f>
        <v>0</v>
      </c>
      <c r="N20" s="592"/>
      <c r="O20" s="592"/>
      <c r="P20" s="592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94"/>
      <c r="W20" s="592">
        <f>'三菜'!F29</f>
        <v>0</v>
      </c>
      <c r="X20" s="592"/>
      <c r="Y20" s="592"/>
      <c r="Z20" s="592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94"/>
      <c r="AG20" s="592">
        <f>'三菜'!F38</f>
        <v>0</v>
      </c>
      <c r="AH20" s="592"/>
      <c r="AI20" s="592"/>
      <c r="AJ20" s="592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94"/>
      <c r="AQ20" s="592">
        <f>'三菜'!F47</f>
        <v>0</v>
      </c>
      <c r="AR20" s="592"/>
      <c r="AS20" s="592"/>
      <c r="AT20" s="592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639"/>
      <c r="BA20" s="237"/>
    </row>
    <row r="21" spans="1:52" s="237" customFormat="1" ht="24" customHeight="1" thickBot="1">
      <c r="A21" s="614"/>
      <c r="B21" s="595"/>
      <c r="C21" s="597">
        <f>'三菜'!F12</f>
        <v>0</v>
      </c>
      <c r="D21" s="597"/>
      <c r="E21" s="597"/>
      <c r="F21" s="597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95"/>
      <c r="M21" s="597">
        <f>'三菜'!F21</f>
        <v>0</v>
      </c>
      <c r="N21" s="597"/>
      <c r="O21" s="597"/>
      <c r="P21" s="597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95"/>
      <c r="W21" s="597">
        <f>'三菜'!F30</f>
        <v>0</v>
      </c>
      <c r="X21" s="597"/>
      <c r="Y21" s="597"/>
      <c r="Z21" s="597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95"/>
      <c r="AG21" s="597">
        <f>'三菜'!F39</f>
        <v>0</v>
      </c>
      <c r="AH21" s="597"/>
      <c r="AI21" s="597"/>
      <c r="AJ21" s="597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95"/>
      <c r="AQ21" s="597">
        <f>'三菜'!F48</f>
        <v>0</v>
      </c>
      <c r="AR21" s="597"/>
      <c r="AS21" s="597"/>
      <c r="AT21" s="597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639"/>
    </row>
    <row r="22" spans="1:53" s="220" customFormat="1" ht="19.5" customHeight="1" thickBot="1">
      <c r="A22" s="609" t="s">
        <v>135</v>
      </c>
      <c r="B22" s="593">
        <f>'三菜'!G4</f>
        <v>0</v>
      </c>
      <c r="C22" s="596">
        <f>'三菜'!G5</f>
        <v>0</v>
      </c>
      <c r="D22" s="596"/>
      <c r="E22" s="596"/>
      <c r="F22" s="596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93">
        <f>'三菜'!G13</f>
        <v>0</v>
      </c>
      <c r="M22" s="596">
        <f>'三菜'!G14</f>
        <v>0</v>
      </c>
      <c r="N22" s="596"/>
      <c r="O22" s="596"/>
      <c r="P22" s="596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93" t="e">
        <f>三菜!#REF!</f>
        <v>#REF!</v>
      </c>
      <c r="W22" s="596" t="e">
        <f>三菜!#REF!</f>
        <v>#REF!</v>
      </c>
      <c r="X22" s="596"/>
      <c r="Y22" s="596"/>
      <c r="Z22" s="596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93" t="str">
        <f>'三菜'!G31</f>
        <v>木須芽菜</v>
      </c>
      <c r="AG22" s="596" t="str">
        <f>'三菜'!G32</f>
        <v>豆芽菜 　　　　　6Kg</v>
      </c>
      <c r="AH22" s="596"/>
      <c r="AI22" s="596"/>
      <c r="AJ22" s="596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93" t="str">
        <f>'三菜'!G40</f>
        <v>鮮炒高麗菜</v>
      </c>
      <c r="AQ22" s="596" t="str">
        <f>'三菜'!G41</f>
        <v>高麗菜切 　　　　7Kg</v>
      </c>
      <c r="AR22" s="596"/>
      <c r="AS22" s="596"/>
      <c r="AT22" s="596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10"/>
      <c r="B23" s="594"/>
      <c r="C23" s="592">
        <f>'三菜'!G6</f>
        <v>0</v>
      </c>
      <c r="D23" s="592"/>
      <c r="E23" s="592"/>
      <c r="F23" s="592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94"/>
      <c r="M23" s="592">
        <f>'三菜'!G15</f>
        <v>0</v>
      </c>
      <c r="N23" s="592"/>
      <c r="O23" s="592"/>
      <c r="P23" s="592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94"/>
      <c r="W23" s="592">
        <f>'三菜'!G24</f>
        <v>0</v>
      </c>
      <c r="X23" s="592"/>
      <c r="Y23" s="592"/>
      <c r="Z23" s="592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94"/>
      <c r="AG23" s="592" t="str">
        <f>'三菜'!G33</f>
        <v>木耳絲 　　　　0.5Kg</v>
      </c>
      <c r="AH23" s="592"/>
      <c r="AI23" s="592"/>
      <c r="AJ23" s="592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94"/>
      <c r="AQ23" s="592" t="str">
        <f>'三菜'!G42</f>
        <v>蒜末 　　　　　0.1Kg</v>
      </c>
      <c r="AR23" s="592"/>
      <c r="AS23" s="592"/>
      <c r="AT23" s="592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10"/>
      <c r="B24" s="594"/>
      <c r="C24" s="592">
        <f>'三菜'!G7</f>
        <v>0</v>
      </c>
      <c r="D24" s="592"/>
      <c r="E24" s="592"/>
      <c r="F24" s="592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94"/>
      <c r="M24" s="592">
        <f>'三菜'!G16</f>
        <v>0</v>
      </c>
      <c r="N24" s="592"/>
      <c r="O24" s="592"/>
      <c r="P24" s="592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94"/>
      <c r="W24" s="592">
        <f>'三菜'!G25</f>
        <v>0</v>
      </c>
      <c r="X24" s="592"/>
      <c r="Y24" s="592"/>
      <c r="Z24" s="592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94"/>
      <c r="AG24" s="592" t="str">
        <f>'三菜'!G34</f>
        <v>蒜末 　　　　　0.1Kg</v>
      </c>
      <c r="AH24" s="592"/>
      <c r="AI24" s="592"/>
      <c r="AJ24" s="592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94"/>
      <c r="AQ24" s="592">
        <f>'三菜'!G43</f>
        <v>0</v>
      </c>
      <c r="AR24" s="592"/>
      <c r="AS24" s="592"/>
      <c r="AT24" s="592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10"/>
      <c r="B25" s="594"/>
      <c r="C25" s="592">
        <f>'三菜'!G8</f>
        <v>0</v>
      </c>
      <c r="D25" s="592"/>
      <c r="E25" s="592"/>
      <c r="F25" s="592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94"/>
      <c r="M25" s="592">
        <f>'三菜'!G17</f>
        <v>0</v>
      </c>
      <c r="N25" s="592"/>
      <c r="O25" s="592"/>
      <c r="P25" s="592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94"/>
      <c r="W25" s="592">
        <f>'三菜'!G26</f>
        <v>0</v>
      </c>
      <c r="X25" s="592"/>
      <c r="Y25" s="592"/>
      <c r="Z25" s="592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94"/>
      <c r="AG25" s="592">
        <f>'三菜'!G35</f>
        <v>0</v>
      </c>
      <c r="AH25" s="592"/>
      <c r="AI25" s="592"/>
      <c r="AJ25" s="592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94"/>
      <c r="AQ25" s="592">
        <f>'三菜'!G44</f>
        <v>0</v>
      </c>
      <c r="AR25" s="592"/>
      <c r="AS25" s="592"/>
      <c r="AT25" s="592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10"/>
      <c r="B26" s="594"/>
      <c r="C26" s="592">
        <f>'三菜'!G9</f>
        <v>0</v>
      </c>
      <c r="D26" s="592"/>
      <c r="E26" s="592"/>
      <c r="F26" s="592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94"/>
      <c r="M26" s="592">
        <f>'三菜'!G18</f>
        <v>0</v>
      </c>
      <c r="N26" s="592"/>
      <c r="O26" s="592"/>
      <c r="P26" s="592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94"/>
      <c r="W26" s="592">
        <f>'三菜'!G27</f>
        <v>0</v>
      </c>
      <c r="X26" s="592"/>
      <c r="Y26" s="592"/>
      <c r="Z26" s="592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94"/>
      <c r="AG26" s="592">
        <f>'三菜'!G36</f>
        <v>0</v>
      </c>
      <c r="AH26" s="592"/>
      <c r="AI26" s="592"/>
      <c r="AJ26" s="592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94"/>
      <c r="AQ26" s="592">
        <f>'三菜'!G45</f>
        <v>0</v>
      </c>
      <c r="AR26" s="592"/>
      <c r="AS26" s="592"/>
      <c r="AT26" s="592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11"/>
      <c r="B27" s="595"/>
      <c r="C27" s="597">
        <f>'三菜'!G10</f>
        <v>0</v>
      </c>
      <c r="D27" s="597"/>
      <c r="E27" s="597"/>
      <c r="F27" s="597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95"/>
      <c r="M27" s="597">
        <f>'三菜'!G19</f>
        <v>0</v>
      </c>
      <c r="N27" s="597"/>
      <c r="O27" s="597"/>
      <c r="P27" s="597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95"/>
      <c r="W27" s="592">
        <f>'三菜'!G28</f>
        <v>0</v>
      </c>
      <c r="X27" s="592"/>
      <c r="Y27" s="592"/>
      <c r="Z27" s="592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95"/>
      <c r="AG27" s="597">
        <f>'三菜'!G37</f>
        <v>0</v>
      </c>
      <c r="AH27" s="597"/>
      <c r="AI27" s="597"/>
      <c r="AJ27" s="597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95"/>
      <c r="AQ27" s="597">
        <f>'三菜'!G46</f>
        <v>0</v>
      </c>
      <c r="AR27" s="597"/>
      <c r="AS27" s="597"/>
      <c r="AT27" s="597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9" t="s">
        <v>136</v>
      </c>
      <c r="B28" s="587">
        <f>'三菜'!H4</f>
        <v>0</v>
      </c>
      <c r="C28" s="591">
        <f>'三菜'!H5</f>
        <v>0</v>
      </c>
      <c r="D28" s="591"/>
      <c r="E28" s="591"/>
      <c r="F28" s="591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87">
        <f>'三菜'!H13</f>
        <v>0</v>
      </c>
      <c r="M28" s="591">
        <f>'三菜'!H14</f>
        <v>0</v>
      </c>
      <c r="N28" s="591"/>
      <c r="O28" s="591"/>
      <c r="P28" s="591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87" t="str">
        <f>'三菜'!H22</f>
        <v>紫菜蛋花湯</v>
      </c>
      <c r="W28" s="591" t="str">
        <f>'三菜'!H23</f>
        <v>蛋 　　　　　　　1Kg</v>
      </c>
      <c r="X28" s="591"/>
      <c r="Y28" s="591"/>
      <c r="Z28" s="591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87" t="str">
        <f>'三菜'!H31</f>
        <v>榨菜肉絲湯</v>
      </c>
      <c r="AG28" s="591" t="str">
        <f>'三菜'!H32</f>
        <v>榨菜絲 　　　　1.5Kg</v>
      </c>
      <c r="AH28" s="591"/>
      <c r="AI28" s="591"/>
      <c r="AJ28" s="591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7" t="str">
        <f>'三菜'!H40</f>
        <v>綠豆薏仁湯</v>
      </c>
      <c r="AQ28" s="596" t="str">
        <f>'三菜'!H41</f>
        <v>小薏仁 　　　　已送</v>
      </c>
      <c r="AR28" s="596"/>
      <c r="AS28" s="596"/>
      <c r="AT28" s="596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10"/>
      <c r="B29" s="588"/>
      <c r="C29" s="586">
        <f>'三菜'!H6</f>
        <v>0</v>
      </c>
      <c r="D29" s="586"/>
      <c r="E29" s="586"/>
      <c r="F29" s="586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88"/>
      <c r="M29" s="586">
        <f>'三菜'!H15</f>
        <v>0</v>
      </c>
      <c r="N29" s="586"/>
      <c r="O29" s="586"/>
      <c r="P29" s="586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88"/>
      <c r="W29" s="586" t="str">
        <f>'三菜'!H24</f>
        <v>大骨-溫 　　　　0.5Kg</v>
      </c>
      <c r="X29" s="586"/>
      <c r="Y29" s="586"/>
      <c r="Z29" s="586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88"/>
      <c r="AG29" s="586" t="str">
        <f>'三菜'!H33</f>
        <v>肉絲-溫 　　　　0.6Kg</v>
      </c>
      <c r="AH29" s="586"/>
      <c r="AI29" s="586"/>
      <c r="AJ29" s="586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88"/>
      <c r="AQ29" s="592" t="str">
        <f>'三菜'!H42</f>
        <v>綠豆 　　　　　已送</v>
      </c>
      <c r="AR29" s="592"/>
      <c r="AS29" s="592"/>
      <c r="AT29" s="592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10"/>
      <c r="B30" s="588"/>
      <c r="C30" s="586">
        <f>'三菜'!H7</f>
        <v>0</v>
      </c>
      <c r="D30" s="586"/>
      <c r="E30" s="586"/>
      <c r="F30" s="586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88"/>
      <c r="M30" s="586">
        <f>'三菜'!H16</f>
        <v>0</v>
      </c>
      <c r="N30" s="586"/>
      <c r="O30" s="586"/>
      <c r="P30" s="586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88"/>
      <c r="W30" s="586" t="str">
        <f>'三菜'!H25</f>
        <v>青蔥珠 　　　　0.1Kg</v>
      </c>
      <c r="X30" s="586"/>
      <c r="Y30" s="586"/>
      <c r="Z30" s="586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88"/>
      <c r="AG30" s="586" t="str">
        <f>'三菜'!H34</f>
        <v>青蔥珠 　　　　0.1Kg</v>
      </c>
      <c r="AH30" s="586"/>
      <c r="AI30" s="586"/>
      <c r="AJ30" s="586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88"/>
      <c r="AQ30" s="592">
        <f>'三菜'!H43</f>
        <v>0</v>
      </c>
      <c r="AR30" s="592"/>
      <c r="AS30" s="592"/>
      <c r="AT30" s="592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10"/>
      <c r="B31" s="588"/>
      <c r="C31" s="586">
        <f>'三菜'!H8</f>
        <v>0</v>
      </c>
      <c r="D31" s="586"/>
      <c r="E31" s="586"/>
      <c r="F31" s="586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88"/>
      <c r="M31" s="586">
        <f>'三菜'!H17</f>
        <v>0</v>
      </c>
      <c r="N31" s="586"/>
      <c r="O31" s="586"/>
      <c r="P31" s="586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88"/>
      <c r="W31" s="586" t="str">
        <f>'三菜'!H26</f>
        <v>紫菜片 　　　　0.1Kg</v>
      </c>
      <c r="X31" s="586"/>
      <c r="Y31" s="586"/>
      <c r="Z31" s="586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88"/>
      <c r="AG31" s="586">
        <f>'三菜'!H35</f>
        <v>0</v>
      </c>
      <c r="AH31" s="586"/>
      <c r="AI31" s="586"/>
      <c r="AJ31" s="586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88"/>
      <c r="AQ31" s="592">
        <f>'三菜'!H44</f>
        <v>0</v>
      </c>
      <c r="AR31" s="592"/>
      <c r="AS31" s="592"/>
      <c r="AT31" s="592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10"/>
      <c r="B32" s="588"/>
      <c r="C32" s="586">
        <f>'三菜'!H9</f>
        <v>0</v>
      </c>
      <c r="D32" s="586"/>
      <c r="E32" s="586"/>
      <c r="F32" s="586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88"/>
      <c r="M32" s="586">
        <f>'三菜'!H18</f>
        <v>0</v>
      </c>
      <c r="N32" s="586"/>
      <c r="O32" s="586"/>
      <c r="P32" s="586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88"/>
      <c r="W32" s="586">
        <f>'三菜'!H27</f>
        <v>0</v>
      </c>
      <c r="X32" s="586"/>
      <c r="Y32" s="586"/>
      <c r="Z32" s="586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88"/>
      <c r="AG32" s="586" t="str">
        <f>'三菜'!H36</f>
        <v>提早送</v>
      </c>
      <c r="AH32" s="586"/>
      <c r="AI32" s="586"/>
      <c r="AJ32" s="586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88"/>
      <c r="AQ32" s="592">
        <f>'三菜'!H45</f>
        <v>0</v>
      </c>
      <c r="AR32" s="592"/>
      <c r="AS32" s="592"/>
      <c r="AT32" s="592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10"/>
      <c r="B33" s="588"/>
      <c r="C33" s="586">
        <f>'三菜'!H10</f>
        <v>0</v>
      </c>
      <c r="D33" s="586"/>
      <c r="E33" s="586"/>
      <c r="F33" s="586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88"/>
      <c r="M33" s="586">
        <f>'三菜'!H19</f>
        <v>0</v>
      </c>
      <c r="N33" s="586"/>
      <c r="O33" s="586"/>
      <c r="P33" s="586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88"/>
      <c r="W33" s="586">
        <f>'三菜'!H28</f>
        <v>0</v>
      </c>
      <c r="X33" s="586"/>
      <c r="Y33" s="586"/>
      <c r="Z33" s="586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88"/>
      <c r="AG33" s="586" t="str">
        <f>'三菜'!H37</f>
        <v>小薏仁 　　　　1.5Kg</v>
      </c>
      <c r="AH33" s="586"/>
      <c r="AI33" s="586"/>
      <c r="AJ33" s="586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88"/>
      <c r="AQ33" s="592">
        <f>'三菜'!H46</f>
        <v>0</v>
      </c>
      <c r="AR33" s="592"/>
      <c r="AS33" s="592"/>
      <c r="AT33" s="592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611"/>
      <c r="B34" s="589"/>
      <c r="C34" s="590">
        <f>'三菜'!H11</f>
        <v>0</v>
      </c>
      <c r="D34" s="590"/>
      <c r="E34" s="590"/>
      <c r="F34" s="590"/>
      <c r="G34" s="327"/>
      <c r="H34" s="234" t="s">
        <v>133</v>
      </c>
      <c r="I34" s="224"/>
      <c r="J34" s="223"/>
      <c r="K34" s="223">
        <f t="shared" si="11"/>
        <v>0</v>
      </c>
      <c r="L34" s="589"/>
      <c r="M34" s="590">
        <f>'三菜'!H20</f>
        <v>0</v>
      </c>
      <c r="N34" s="590"/>
      <c r="O34" s="590"/>
      <c r="P34" s="590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89"/>
      <c r="W34" s="590">
        <f>'三菜'!H29</f>
        <v>0</v>
      </c>
      <c r="X34" s="590"/>
      <c r="Y34" s="590"/>
      <c r="Z34" s="590"/>
      <c r="AA34" s="327"/>
      <c r="AB34" s="234" t="s">
        <v>133</v>
      </c>
      <c r="AC34" s="224" t="e">
        <f t="shared" si="4"/>
        <v>#DIV/0!</v>
      </c>
      <c r="AD34" s="232"/>
      <c r="AE34" s="223"/>
      <c r="AF34" s="589"/>
      <c r="AG34" s="590" t="str">
        <f>'三菜'!H38</f>
        <v>綠豆 　　　　　1.5Kg</v>
      </c>
      <c r="AH34" s="590"/>
      <c r="AI34" s="590"/>
      <c r="AJ34" s="590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89"/>
      <c r="AQ34" s="597">
        <f>'三菜'!H47</f>
        <v>0</v>
      </c>
      <c r="AR34" s="597"/>
      <c r="AS34" s="597"/>
      <c r="AT34" s="597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50" t="s">
        <v>121</v>
      </c>
      <c r="B35" s="651"/>
      <c r="C35" s="647">
        <f>'三菜'!I4</f>
        <v>0</v>
      </c>
      <c r="D35" s="648"/>
      <c r="E35" s="648"/>
      <c r="F35" s="649"/>
      <c r="G35" s="334"/>
      <c r="H35" s="246"/>
      <c r="I35" s="242"/>
      <c r="J35" s="243"/>
      <c r="K35" s="244"/>
      <c r="L35" s="606">
        <f>'三菜'!I13</f>
        <v>0</v>
      </c>
      <c r="M35" s="607"/>
      <c r="N35" s="607"/>
      <c r="O35" s="607"/>
      <c r="P35" s="608"/>
      <c r="Q35" s="245"/>
      <c r="R35" s="246"/>
      <c r="S35" s="242"/>
      <c r="T35" s="243"/>
      <c r="U35" s="244">
        <f>Q35*T35</f>
        <v>0</v>
      </c>
      <c r="V35" s="606">
        <f>'三菜'!I22</f>
        <v>0</v>
      </c>
      <c r="W35" s="607"/>
      <c r="X35" s="607"/>
      <c r="Y35" s="607"/>
      <c r="Z35" s="608"/>
      <c r="AA35" s="247"/>
      <c r="AB35" s="246"/>
      <c r="AC35" s="242"/>
      <c r="AD35" s="243"/>
      <c r="AE35" s="244">
        <f>AA35*AD35</f>
        <v>0</v>
      </c>
      <c r="AF35" s="606" t="str">
        <f>'三菜'!I31</f>
        <v>水果</v>
      </c>
      <c r="AG35" s="607"/>
      <c r="AH35" s="607"/>
      <c r="AI35" s="607"/>
      <c r="AJ35" s="608"/>
      <c r="AK35" s="245"/>
      <c r="AL35" s="246"/>
      <c r="AM35" s="242"/>
      <c r="AN35" s="243"/>
      <c r="AO35" s="335">
        <f>AK35*AN35</f>
        <v>0</v>
      </c>
      <c r="AP35" s="606">
        <f>'三菜'!I40</f>
        <v>0</v>
      </c>
      <c r="AQ35" s="607"/>
      <c r="AR35" s="607"/>
      <c r="AS35" s="607"/>
      <c r="AT35" s="608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640" t="s">
        <v>139</v>
      </c>
      <c r="B36" s="643" t="s">
        <v>140</v>
      </c>
      <c r="C36" s="644"/>
      <c r="D36" s="644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602">
        <f>SUM(K6:K35)</f>
        <v>0</v>
      </c>
      <c r="K36" s="602"/>
      <c r="L36" s="643" t="s">
        <v>140</v>
      </c>
      <c r="M36" s="644"/>
      <c r="N36" s="644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602">
        <f>SUM(U6:U35)</f>
        <v>0</v>
      </c>
      <c r="U36" s="603"/>
      <c r="V36" s="643" t="s">
        <v>140</v>
      </c>
      <c r="W36" s="644"/>
      <c r="X36" s="644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602">
        <f>SUM(AE6:AE35)</f>
        <v>0</v>
      </c>
      <c r="AE36" s="603"/>
      <c r="AF36" s="643" t="s">
        <v>140</v>
      </c>
      <c r="AG36" s="644"/>
      <c r="AH36" s="644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602">
        <f>SUM(AO6:AO35)</f>
        <v>0</v>
      </c>
      <c r="AO36" s="603"/>
      <c r="AP36" s="643" t="s">
        <v>140</v>
      </c>
      <c r="AQ36" s="644"/>
      <c r="AR36" s="644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602">
        <f>SUM(AY6:AY35)</f>
        <v>0</v>
      </c>
      <c r="AY36" s="603"/>
      <c r="AZ36" s="253">
        <f>AZ34-AX36-AN36-AD36-T36-J36</f>
        <v>85000</v>
      </c>
    </row>
    <row r="37" spans="1:52" s="260" customFormat="1" ht="18" customHeight="1" thickBot="1">
      <c r="A37" s="641"/>
      <c r="B37" s="645"/>
      <c r="C37" s="646"/>
      <c r="D37" s="646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604"/>
      <c r="K37" s="604"/>
      <c r="L37" s="645"/>
      <c r="M37" s="646"/>
      <c r="N37" s="646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604"/>
      <c r="U37" s="605"/>
      <c r="V37" s="645"/>
      <c r="W37" s="646"/>
      <c r="X37" s="646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604"/>
      <c r="AE37" s="605"/>
      <c r="AF37" s="645"/>
      <c r="AG37" s="646"/>
      <c r="AH37" s="646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604"/>
      <c r="AO37" s="605"/>
      <c r="AP37" s="645"/>
      <c r="AQ37" s="646"/>
      <c r="AR37" s="646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604"/>
      <c r="AY37" s="605"/>
      <c r="AZ37" s="259"/>
    </row>
    <row r="38" spans="1:52" s="260" customFormat="1" ht="18" customHeight="1" thickBot="1">
      <c r="A38" s="641"/>
      <c r="B38" s="600" t="s">
        <v>145</v>
      </c>
      <c r="C38" s="601"/>
      <c r="D38" s="601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600" t="s">
        <v>145</v>
      </c>
      <c r="M38" s="601"/>
      <c r="N38" s="601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600" t="s">
        <v>145</v>
      </c>
      <c r="W38" s="601"/>
      <c r="X38" s="601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600" t="s">
        <v>145</v>
      </c>
      <c r="AG38" s="601"/>
      <c r="AH38" s="601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600" t="s">
        <v>145</v>
      </c>
      <c r="AQ38" s="601"/>
      <c r="AR38" s="601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41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641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41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642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G29:AJ29"/>
    <mergeCell ref="V6:V13"/>
    <mergeCell ref="W9:Z9"/>
    <mergeCell ref="M10:P10"/>
    <mergeCell ref="W10:Z10"/>
    <mergeCell ref="W11:Z11"/>
    <mergeCell ref="M13:P13"/>
    <mergeCell ref="M12:P12"/>
    <mergeCell ref="M27:P27"/>
    <mergeCell ref="M26:P26"/>
    <mergeCell ref="AF38:AH38"/>
    <mergeCell ref="V36:X37"/>
    <mergeCell ref="W25:Z25"/>
    <mergeCell ref="W12:Z12"/>
    <mergeCell ref="W31:Z31"/>
    <mergeCell ref="AG33:AJ33"/>
    <mergeCell ref="AF22:AF27"/>
    <mergeCell ref="AF6:AF13"/>
    <mergeCell ref="W13:Z13"/>
    <mergeCell ref="W27:Z27"/>
    <mergeCell ref="AX36:AY37"/>
    <mergeCell ref="AF36:AH37"/>
    <mergeCell ref="AP36:AR37"/>
    <mergeCell ref="AP28:AP34"/>
    <mergeCell ref="AQ32:AT32"/>
    <mergeCell ref="AQ34:AT34"/>
    <mergeCell ref="AG30:AJ30"/>
    <mergeCell ref="AG32:AJ32"/>
    <mergeCell ref="AG31:AJ31"/>
    <mergeCell ref="AG34:AJ34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C29:F29"/>
    <mergeCell ref="L28:L34"/>
    <mergeCell ref="C31:F31"/>
    <mergeCell ref="C33:F33"/>
    <mergeCell ref="C32:F32"/>
    <mergeCell ref="A28:A34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W6:Z6"/>
    <mergeCell ref="W7:Z7"/>
    <mergeCell ref="W26:Z26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M32:P32"/>
    <mergeCell ref="W32:Z32"/>
    <mergeCell ref="W33:Z33"/>
    <mergeCell ref="V28:V34"/>
    <mergeCell ref="W29:Z29"/>
    <mergeCell ref="M31:P31"/>
    <mergeCell ref="W34:Z34"/>
    <mergeCell ref="W28:Z28"/>
    <mergeCell ref="W30:Z30"/>
    <mergeCell ref="M30:P30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5" ht="16.5">
      <c r="A1" s="396" t="s">
        <v>170</v>
      </c>
      <c r="B1" s="396" t="s">
        <v>171</v>
      </c>
      <c r="C1" s="396" t="s">
        <v>172</v>
      </c>
      <c r="D1" s="397" t="s">
        <v>211</v>
      </c>
      <c r="E1" s="398" t="s">
        <v>212</v>
      </c>
    </row>
    <row r="2" spans="1:3" ht="15.75">
      <c r="A2" s="376">
        <f>'三菜'!D4</f>
        <v>0</v>
      </c>
      <c r="B2" s="375">
        <f>A2</f>
        <v>0</v>
      </c>
      <c r="C2" s="392" t="s">
        <v>203</v>
      </c>
    </row>
    <row r="3" spans="1:3" ht="15.75">
      <c r="A3" s="377">
        <f>'三菜'!E4</f>
        <v>0</v>
      </c>
      <c r="B3" s="375">
        <f>'三菜'!E5</f>
        <v>0</v>
      </c>
      <c r="C3" s="392" t="s">
        <v>203</v>
      </c>
    </row>
    <row r="4" spans="1:3" ht="15.75">
      <c r="A4" s="375">
        <f>$A$3</f>
        <v>0</v>
      </c>
      <c r="B4" s="375">
        <f>'三菜'!E6</f>
        <v>0</v>
      </c>
      <c r="C4" s="392" t="s">
        <v>203</v>
      </c>
    </row>
    <row r="5" spans="1:3" ht="15.75">
      <c r="A5" s="375">
        <f aca="true" t="shared" si="0" ref="A5:A10">$A$3</f>
        <v>0</v>
      </c>
      <c r="B5" s="375">
        <f>'三菜'!E7</f>
        <v>0</v>
      </c>
      <c r="C5" s="392" t="s">
        <v>203</v>
      </c>
    </row>
    <row r="6" spans="1:3" ht="15.75">
      <c r="A6" s="375">
        <f t="shared" si="0"/>
        <v>0</v>
      </c>
      <c r="B6" s="375">
        <f>'三菜'!E8</f>
        <v>0</v>
      </c>
      <c r="C6" s="392" t="s">
        <v>203</v>
      </c>
    </row>
    <row r="7" spans="1:3" ht="15.75">
      <c r="A7" s="375">
        <f t="shared" si="0"/>
        <v>0</v>
      </c>
      <c r="B7" s="375">
        <f>'三菜'!E9</f>
        <v>0</v>
      </c>
      <c r="C7" s="392" t="s">
        <v>203</v>
      </c>
    </row>
    <row r="8" spans="1:3" ht="15.75">
      <c r="A8" s="375">
        <f t="shared" si="0"/>
        <v>0</v>
      </c>
      <c r="B8" s="375">
        <f>'三菜'!E10</f>
        <v>0</v>
      </c>
      <c r="C8" s="392" t="s">
        <v>203</v>
      </c>
    </row>
    <row r="9" spans="1:3" ht="15.75">
      <c r="A9" s="375">
        <f t="shared" si="0"/>
        <v>0</v>
      </c>
      <c r="B9" s="375">
        <f>'三菜'!E11</f>
        <v>0</v>
      </c>
      <c r="C9" s="392" t="s">
        <v>203</v>
      </c>
    </row>
    <row r="10" spans="1:3" ht="15.75">
      <c r="A10" s="375">
        <f t="shared" si="0"/>
        <v>0</v>
      </c>
      <c r="B10" s="375">
        <f>'三菜'!E12</f>
        <v>0</v>
      </c>
      <c r="C10" s="392" t="s">
        <v>203</v>
      </c>
    </row>
    <row r="11" spans="1:3" ht="15.75">
      <c r="A11" s="377">
        <f>'三菜'!F4</f>
        <v>0</v>
      </c>
      <c r="B11" s="375">
        <f>'三菜'!F5</f>
        <v>0</v>
      </c>
      <c r="C11" s="392" t="s">
        <v>203</v>
      </c>
    </row>
    <row r="12" spans="1:3" ht="15.75">
      <c r="A12" s="375">
        <f>$A$11</f>
        <v>0</v>
      </c>
      <c r="B12" s="375">
        <f>'三菜'!F6</f>
        <v>0</v>
      </c>
      <c r="C12" s="392" t="s">
        <v>203</v>
      </c>
    </row>
    <row r="13" spans="1:3" ht="15.75">
      <c r="A13" s="375">
        <f aca="true" t="shared" si="1" ref="A13:A18">$A$11</f>
        <v>0</v>
      </c>
      <c r="B13" s="375">
        <f>'三菜'!F7</f>
        <v>0</v>
      </c>
      <c r="C13" s="392" t="s">
        <v>203</v>
      </c>
    </row>
    <row r="14" spans="1:3" ht="15.75">
      <c r="A14" s="375">
        <f t="shared" si="1"/>
        <v>0</v>
      </c>
      <c r="B14" s="375">
        <f>'三菜'!F8</f>
        <v>0</v>
      </c>
      <c r="C14" s="392" t="s">
        <v>203</v>
      </c>
    </row>
    <row r="15" spans="1:3" ht="15.75">
      <c r="A15" s="375">
        <f t="shared" si="1"/>
        <v>0</v>
      </c>
      <c r="B15" s="375">
        <f>'三菜'!F9</f>
        <v>0</v>
      </c>
      <c r="C15" s="392" t="s">
        <v>203</v>
      </c>
    </row>
    <row r="16" spans="1:3" ht="15.75">
      <c r="A16" s="375">
        <f t="shared" si="1"/>
        <v>0</v>
      </c>
      <c r="B16" s="375">
        <f>'三菜'!F10</f>
        <v>0</v>
      </c>
      <c r="C16" s="392" t="s">
        <v>203</v>
      </c>
    </row>
    <row r="17" spans="1:3" ht="15.75">
      <c r="A17" s="375">
        <f t="shared" si="1"/>
        <v>0</v>
      </c>
      <c r="B17" s="375">
        <f>'三菜'!F11</f>
        <v>0</v>
      </c>
      <c r="C17" s="392" t="s">
        <v>203</v>
      </c>
    </row>
    <row r="18" spans="1:3" ht="15.75">
      <c r="A18" s="375">
        <f t="shared" si="1"/>
        <v>0</v>
      </c>
      <c r="B18" s="375">
        <f>'三菜'!F12</f>
        <v>0</v>
      </c>
      <c r="C18" s="392" t="s">
        <v>203</v>
      </c>
    </row>
    <row r="19" spans="1:3" ht="15.75">
      <c r="A19" s="377">
        <f>'三菜'!G4</f>
        <v>0</v>
      </c>
      <c r="B19" s="375">
        <f>'三菜'!G5</f>
        <v>0</v>
      </c>
      <c r="C19" s="392" t="s">
        <v>203</v>
      </c>
    </row>
    <row r="20" spans="1:3" ht="15.75">
      <c r="A20" s="375">
        <f>$A$19</f>
        <v>0</v>
      </c>
      <c r="B20" s="375">
        <f>'三菜'!G6</f>
        <v>0</v>
      </c>
      <c r="C20" s="392" t="s">
        <v>203</v>
      </c>
    </row>
    <row r="21" spans="1:3" ht="15.75">
      <c r="A21" s="375">
        <f aca="true" t="shared" si="2" ref="A21:A26">$A$19</f>
        <v>0</v>
      </c>
      <c r="B21" s="375">
        <f>'三菜'!G7</f>
        <v>0</v>
      </c>
      <c r="C21" s="392" t="s">
        <v>203</v>
      </c>
    </row>
    <row r="22" spans="1:3" ht="15.75">
      <c r="A22" s="375">
        <f t="shared" si="2"/>
        <v>0</v>
      </c>
      <c r="B22" s="375">
        <f>'三菜'!G8</f>
        <v>0</v>
      </c>
      <c r="C22" s="392" t="s">
        <v>203</v>
      </c>
    </row>
    <row r="23" spans="1:3" ht="15.75">
      <c r="A23" s="375">
        <f t="shared" si="2"/>
        <v>0</v>
      </c>
      <c r="B23" s="375">
        <f>'三菜'!G9</f>
        <v>0</v>
      </c>
      <c r="C23" s="392" t="s">
        <v>203</v>
      </c>
    </row>
    <row r="24" spans="1:3" ht="15.75">
      <c r="A24" s="375">
        <f t="shared" si="2"/>
        <v>0</v>
      </c>
      <c r="B24" s="375">
        <f>'三菜'!G10</f>
        <v>0</v>
      </c>
      <c r="C24" s="392" t="s">
        <v>203</v>
      </c>
    </row>
    <row r="25" spans="1:3" ht="15.75">
      <c r="A25" s="375">
        <f t="shared" si="2"/>
        <v>0</v>
      </c>
      <c r="B25" s="375">
        <f>'三菜'!G11</f>
        <v>0</v>
      </c>
      <c r="C25" s="392" t="s">
        <v>203</v>
      </c>
    </row>
    <row r="26" spans="1:3" ht="15.75">
      <c r="A26" s="375">
        <f t="shared" si="2"/>
        <v>0</v>
      </c>
      <c r="B26" s="375">
        <f>'三菜'!G12</f>
        <v>0</v>
      </c>
      <c r="C26" s="392" t="s">
        <v>203</v>
      </c>
    </row>
    <row r="27" spans="1:3" ht="15.75">
      <c r="A27" s="377">
        <f>'三菜'!H4</f>
        <v>0</v>
      </c>
      <c r="B27" s="375">
        <f>'三菜'!H5</f>
        <v>0</v>
      </c>
      <c r="C27" s="392" t="s">
        <v>203</v>
      </c>
    </row>
    <row r="28" spans="1:3" ht="15.75">
      <c r="A28" s="375">
        <f>$A$27</f>
        <v>0</v>
      </c>
      <c r="B28" s="375">
        <f>'三菜'!H6</f>
        <v>0</v>
      </c>
      <c r="C28" s="392" t="s">
        <v>203</v>
      </c>
    </row>
    <row r="29" spans="1:3" ht="15.75">
      <c r="A29" s="375">
        <f aca="true" t="shared" si="3" ref="A29:A34">$A$27</f>
        <v>0</v>
      </c>
      <c r="B29" s="375">
        <f>'三菜'!H7</f>
        <v>0</v>
      </c>
      <c r="C29" s="392" t="s">
        <v>203</v>
      </c>
    </row>
    <row r="30" spans="1:3" ht="15.75">
      <c r="A30" s="375">
        <f t="shared" si="3"/>
        <v>0</v>
      </c>
      <c r="B30" s="375">
        <f>'三菜'!H8</f>
        <v>0</v>
      </c>
      <c r="C30" s="392" t="s">
        <v>203</v>
      </c>
    </row>
    <row r="31" spans="1:3" ht="15.75">
      <c r="A31" s="375">
        <f t="shared" si="3"/>
        <v>0</v>
      </c>
      <c r="B31" s="375">
        <f>'三菜'!H9</f>
        <v>0</v>
      </c>
      <c r="C31" s="392" t="s">
        <v>203</v>
      </c>
    </row>
    <row r="32" spans="1:3" ht="15.75">
      <c r="A32" s="375">
        <f t="shared" si="3"/>
        <v>0</v>
      </c>
      <c r="B32" s="375">
        <f>'三菜'!H10</f>
        <v>0</v>
      </c>
      <c r="C32" s="392" t="s">
        <v>203</v>
      </c>
    </row>
    <row r="33" spans="1:3" ht="15.75">
      <c r="A33" s="375">
        <f t="shared" si="3"/>
        <v>0</v>
      </c>
      <c r="B33" s="375">
        <f>'三菜'!H11</f>
        <v>0</v>
      </c>
      <c r="C33" s="392" t="s">
        <v>203</v>
      </c>
    </row>
    <row r="34" spans="1:3" ht="15.75">
      <c r="A34" s="375">
        <f t="shared" si="3"/>
        <v>0</v>
      </c>
      <c r="B34" s="375">
        <f>'三菜'!H12</f>
        <v>0</v>
      </c>
      <c r="C34" s="392" t="s">
        <v>203</v>
      </c>
    </row>
    <row r="35" spans="1:3" ht="15.75">
      <c r="A35" s="377">
        <f>'三菜'!I4</f>
        <v>0</v>
      </c>
      <c r="B35" s="375">
        <f>A35</f>
        <v>0</v>
      </c>
      <c r="C35" s="392" t="s">
        <v>203</v>
      </c>
    </row>
    <row r="36" spans="1:3" ht="15.75">
      <c r="A36" s="378">
        <f>'三菜'!D13</f>
        <v>0</v>
      </c>
      <c r="B36" s="375">
        <f>A36</f>
        <v>0</v>
      </c>
      <c r="C36" s="392" t="s">
        <v>203</v>
      </c>
    </row>
    <row r="37" spans="1:3" ht="15.75">
      <c r="A37" s="378">
        <f>'三菜'!E13</f>
        <v>0</v>
      </c>
      <c r="B37" s="375">
        <f>'三菜'!E14</f>
        <v>0</v>
      </c>
      <c r="C37" s="392" t="s">
        <v>203</v>
      </c>
    </row>
    <row r="38" spans="1:3" ht="15.75">
      <c r="A38" s="375">
        <f>$A$37</f>
        <v>0</v>
      </c>
      <c r="B38" s="375">
        <f>'三菜'!E15</f>
        <v>0</v>
      </c>
      <c r="C38" s="392" t="s">
        <v>203</v>
      </c>
    </row>
    <row r="39" spans="1:3" ht="15.75">
      <c r="A39" s="375">
        <f aca="true" t="shared" si="4" ref="A39:A44">$A$37</f>
        <v>0</v>
      </c>
      <c r="B39" s="375">
        <f>'三菜'!E16</f>
        <v>0</v>
      </c>
      <c r="C39" s="392" t="s">
        <v>203</v>
      </c>
    </row>
    <row r="40" spans="1:3" ht="15.75">
      <c r="A40" s="375">
        <f t="shared" si="4"/>
        <v>0</v>
      </c>
      <c r="B40" s="375">
        <f>'三菜'!E17</f>
        <v>0</v>
      </c>
      <c r="C40" s="392" t="s">
        <v>203</v>
      </c>
    </row>
    <row r="41" spans="1:3" ht="15.75">
      <c r="A41" s="375">
        <f t="shared" si="4"/>
        <v>0</v>
      </c>
      <c r="B41" s="375">
        <f>'三菜'!E18</f>
        <v>0</v>
      </c>
      <c r="C41" s="392" t="s">
        <v>203</v>
      </c>
    </row>
    <row r="42" spans="1:3" ht="15.75">
      <c r="A42" s="375">
        <f t="shared" si="4"/>
        <v>0</v>
      </c>
      <c r="B42" s="375">
        <f>'三菜'!E19</f>
        <v>0</v>
      </c>
      <c r="C42" s="392" t="s">
        <v>203</v>
      </c>
    </row>
    <row r="43" spans="1:3" ht="15.75">
      <c r="A43" s="375">
        <f t="shared" si="4"/>
        <v>0</v>
      </c>
      <c r="B43" s="375">
        <f>'三菜'!E20</f>
        <v>0</v>
      </c>
      <c r="C43" s="392" t="s">
        <v>203</v>
      </c>
    </row>
    <row r="44" spans="1:3" ht="15.75">
      <c r="A44" s="375">
        <f t="shared" si="4"/>
        <v>0</v>
      </c>
      <c r="B44" s="375">
        <f>'三菜'!E21</f>
        <v>0</v>
      </c>
      <c r="C44" s="392" t="s">
        <v>203</v>
      </c>
    </row>
    <row r="45" spans="1:3" ht="15.75">
      <c r="A45" s="378">
        <f>'三菜'!F13</f>
        <v>0</v>
      </c>
      <c r="B45" s="375">
        <f>'三菜'!F14</f>
        <v>0</v>
      </c>
      <c r="C45" s="392" t="s">
        <v>203</v>
      </c>
    </row>
    <row r="46" spans="1:3" ht="15.75">
      <c r="A46" s="375">
        <f>$A$45</f>
        <v>0</v>
      </c>
      <c r="B46" s="375">
        <f>'三菜'!F15</f>
        <v>0</v>
      </c>
      <c r="C46" s="392" t="s">
        <v>203</v>
      </c>
    </row>
    <row r="47" spans="1:3" ht="15.75">
      <c r="A47" s="375">
        <f aca="true" t="shared" si="5" ref="A47:A52">$A$45</f>
        <v>0</v>
      </c>
      <c r="B47" s="375">
        <f>'三菜'!F16</f>
        <v>0</v>
      </c>
      <c r="C47" s="392" t="s">
        <v>203</v>
      </c>
    </row>
    <row r="48" spans="1:3" ht="15.75">
      <c r="A48" s="375">
        <f t="shared" si="5"/>
        <v>0</v>
      </c>
      <c r="B48" s="375" t="str">
        <f>'三菜'!F17</f>
        <v>全校不用餐</v>
      </c>
      <c r="C48" s="392" t="s">
        <v>203</v>
      </c>
    </row>
    <row r="49" spans="1:3" ht="15.75">
      <c r="A49" s="375">
        <f t="shared" si="5"/>
        <v>0</v>
      </c>
      <c r="B49" s="375">
        <f>'三菜'!F18</f>
        <v>0</v>
      </c>
      <c r="C49" s="392" t="s">
        <v>203</v>
      </c>
    </row>
    <row r="50" spans="1:3" ht="15.75">
      <c r="A50" s="375">
        <f t="shared" si="5"/>
        <v>0</v>
      </c>
      <c r="B50" s="375">
        <f>'三菜'!F19</f>
        <v>0</v>
      </c>
      <c r="C50" s="392" t="s">
        <v>203</v>
      </c>
    </row>
    <row r="51" spans="1:3" ht="15.75">
      <c r="A51" s="375">
        <f t="shared" si="5"/>
        <v>0</v>
      </c>
      <c r="B51" s="375">
        <f>'三菜'!F20</f>
        <v>0</v>
      </c>
      <c r="C51" s="392" t="s">
        <v>203</v>
      </c>
    </row>
    <row r="52" spans="1:3" ht="15.75">
      <c r="A52" s="375">
        <f t="shared" si="5"/>
        <v>0</v>
      </c>
      <c r="B52" s="375">
        <f>'三菜'!F21</f>
        <v>0</v>
      </c>
      <c r="C52" s="392" t="s">
        <v>203</v>
      </c>
    </row>
    <row r="53" spans="1:3" ht="15.75">
      <c r="A53" s="378">
        <f>'三菜'!G13</f>
        <v>0</v>
      </c>
      <c r="B53" s="375">
        <f>'三菜'!G14</f>
        <v>0</v>
      </c>
      <c r="C53" s="392" t="s">
        <v>203</v>
      </c>
    </row>
    <row r="54" spans="1:3" ht="15.75">
      <c r="A54" s="375">
        <f>$A$53</f>
        <v>0</v>
      </c>
      <c r="B54" s="375">
        <f>'三菜'!G15</f>
        <v>0</v>
      </c>
      <c r="C54" s="392" t="s">
        <v>203</v>
      </c>
    </row>
    <row r="55" spans="1:3" ht="15.75">
      <c r="A55" s="375">
        <f aca="true" t="shared" si="6" ref="A55:A60">$A$53</f>
        <v>0</v>
      </c>
      <c r="B55" s="375">
        <f>'三菜'!G16</f>
        <v>0</v>
      </c>
      <c r="C55" s="392" t="s">
        <v>203</v>
      </c>
    </row>
    <row r="56" spans="1:3" ht="15.75">
      <c r="A56" s="375">
        <f t="shared" si="6"/>
        <v>0</v>
      </c>
      <c r="B56" s="375">
        <f>'三菜'!G17</f>
        <v>0</v>
      </c>
      <c r="C56" s="392" t="s">
        <v>203</v>
      </c>
    </row>
    <row r="57" spans="1:3" ht="15.75">
      <c r="A57" s="375">
        <f t="shared" si="6"/>
        <v>0</v>
      </c>
      <c r="B57" s="375">
        <f>'三菜'!G18</f>
        <v>0</v>
      </c>
      <c r="C57" s="392" t="s">
        <v>203</v>
      </c>
    </row>
    <row r="58" spans="1:3" ht="15.75">
      <c r="A58" s="375">
        <f t="shared" si="6"/>
        <v>0</v>
      </c>
      <c r="B58" s="375">
        <f>'三菜'!G19</f>
        <v>0</v>
      </c>
      <c r="C58" s="392" t="s">
        <v>203</v>
      </c>
    </row>
    <row r="59" spans="1:3" ht="15.75">
      <c r="A59" s="375">
        <f t="shared" si="6"/>
        <v>0</v>
      </c>
      <c r="B59" s="375">
        <f>'三菜'!G20</f>
        <v>0</v>
      </c>
      <c r="C59" s="392" t="s">
        <v>203</v>
      </c>
    </row>
    <row r="60" spans="1:3" ht="15.75">
      <c r="A60" s="375">
        <f t="shared" si="6"/>
        <v>0</v>
      </c>
      <c r="B60" s="375">
        <f>'三菜'!G21</f>
        <v>0</v>
      </c>
      <c r="C60" s="392" t="s">
        <v>203</v>
      </c>
    </row>
    <row r="61" spans="1:3" ht="15.75">
      <c r="A61" s="378">
        <f>'三菜'!H13</f>
        <v>0</v>
      </c>
      <c r="B61" s="375">
        <f>'三菜'!H14</f>
        <v>0</v>
      </c>
      <c r="C61" s="392" t="s">
        <v>203</v>
      </c>
    </row>
    <row r="62" spans="1:3" ht="15.75">
      <c r="A62" s="375">
        <f>$A$61</f>
        <v>0</v>
      </c>
      <c r="B62" s="375">
        <f>'三菜'!H15</f>
        <v>0</v>
      </c>
      <c r="C62" s="392" t="s">
        <v>203</v>
      </c>
    </row>
    <row r="63" spans="1:3" ht="15.75">
      <c r="A63" s="375">
        <f aca="true" t="shared" si="7" ref="A63:A68">$A$61</f>
        <v>0</v>
      </c>
      <c r="B63" s="375">
        <f>'三菜'!H16</f>
        <v>0</v>
      </c>
      <c r="C63" s="392" t="s">
        <v>203</v>
      </c>
    </row>
    <row r="64" spans="1:3" ht="15.75">
      <c r="A64" s="375">
        <f t="shared" si="7"/>
        <v>0</v>
      </c>
      <c r="B64" s="375">
        <f>'三菜'!H17</f>
        <v>0</v>
      </c>
      <c r="C64" s="392" t="s">
        <v>203</v>
      </c>
    </row>
    <row r="65" spans="1:3" ht="15.75">
      <c r="A65" s="375">
        <f t="shared" si="7"/>
        <v>0</v>
      </c>
      <c r="B65" s="375">
        <f>'三菜'!H18</f>
        <v>0</v>
      </c>
      <c r="C65" s="392" t="s">
        <v>203</v>
      </c>
    </row>
    <row r="66" spans="1:3" ht="15.75">
      <c r="A66" s="375">
        <f t="shared" si="7"/>
        <v>0</v>
      </c>
      <c r="B66" s="375">
        <f>'三菜'!H19</f>
        <v>0</v>
      </c>
      <c r="C66" s="392" t="s">
        <v>203</v>
      </c>
    </row>
    <row r="67" spans="1:3" ht="15.75">
      <c r="A67" s="375">
        <f t="shared" si="7"/>
        <v>0</v>
      </c>
      <c r="B67" s="375">
        <f>'三菜'!H20</f>
        <v>0</v>
      </c>
      <c r="C67" s="392" t="s">
        <v>203</v>
      </c>
    </row>
    <row r="68" spans="1:3" ht="15.75">
      <c r="A68" s="375">
        <f t="shared" si="7"/>
        <v>0</v>
      </c>
      <c r="B68" s="375">
        <f>'三菜'!H21</f>
        <v>0</v>
      </c>
      <c r="C68" s="392" t="s">
        <v>203</v>
      </c>
    </row>
    <row r="69" spans="1:3" ht="15.75">
      <c r="A69" s="378">
        <f>'三菜'!I13</f>
        <v>0</v>
      </c>
      <c r="B69" s="375">
        <f>A69</f>
        <v>0</v>
      </c>
      <c r="C69" s="392" t="s">
        <v>203</v>
      </c>
    </row>
    <row r="70" spans="1:3" ht="15.75">
      <c r="A70" s="379" t="str">
        <f>'三菜'!D22</f>
        <v>白米飯</v>
      </c>
      <c r="B70" s="375" t="str">
        <f>A70</f>
        <v>白米飯</v>
      </c>
      <c r="C70" s="392" t="s">
        <v>203</v>
      </c>
    </row>
    <row r="71" spans="1:3" ht="15.75">
      <c r="A71" s="379" t="str">
        <f>'三菜'!E22</f>
        <v>肉絲蒜苗炒飯</v>
      </c>
      <c r="B71" s="375" t="str">
        <f>'三菜'!E23</f>
        <v>肉絲 　　　　　　3Kg</v>
      </c>
      <c r="C71" s="392" t="s">
        <v>203</v>
      </c>
    </row>
    <row r="72" spans="1:3" ht="15.75">
      <c r="A72" s="375" t="str">
        <f>$A$71</f>
        <v>肉絲蒜苗炒飯</v>
      </c>
      <c r="B72" s="375" t="str">
        <f>'三菜'!E24</f>
        <v>高麗菜切片 　　　3Kg</v>
      </c>
      <c r="C72" s="392" t="s">
        <v>203</v>
      </c>
    </row>
    <row r="73" spans="1:3" ht="15.75">
      <c r="A73" s="375" t="str">
        <f aca="true" t="shared" si="8" ref="A73:A78">$A$71</f>
        <v>肉絲蒜苗炒飯</v>
      </c>
      <c r="B73" s="375" t="str">
        <f>'三菜'!E25</f>
        <v>洋蔥絲 　　　　　1Kg</v>
      </c>
      <c r="C73" s="392" t="s">
        <v>203</v>
      </c>
    </row>
    <row r="74" spans="1:3" ht="15.75">
      <c r="A74" s="375" t="str">
        <f t="shared" si="8"/>
        <v>肉絲蒜苗炒飯</v>
      </c>
      <c r="B74" s="375" t="str">
        <f>'三菜'!E26</f>
        <v>蛋 　　　　　　　1Kg</v>
      </c>
      <c r="C74" s="392" t="s">
        <v>203</v>
      </c>
    </row>
    <row r="75" spans="1:3" ht="15.75">
      <c r="A75" s="375" t="str">
        <f t="shared" si="8"/>
        <v>肉絲蒜苗炒飯</v>
      </c>
      <c r="B75" s="375" t="str">
        <f>'三菜'!F23</f>
        <v>紅蘿蔔絲 　　　0.5Kg</v>
      </c>
      <c r="C75" s="392" t="s">
        <v>203</v>
      </c>
    </row>
    <row r="76" spans="1:3" ht="15.75">
      <c r="A76" s="375" t="str">
        <f t="shared" si="8"/>
        <v>肉絲蒜苗炒飯</v>
      </c>
      <c r="B76" s="375" t="str">
        <f>'三菜'!F24</f>
        <v>蒜苗切 　　　　0.3Kg</v>
      </c>
      <c r="C76" s="392" t="s">
        <v>203</v>
      </c>
    </row>
    <row r="77" spans="1:3" ht="15.75">
      <c r="A77" s="375" t="str">
        <f t="shared" si="8"/>
        <v>肉絲蒜苗炒飯</v>
      </c>
      <c r="B77" s="375" t="str">
        <f>'三菜'!F25</f>
        <v>蒜末 　　　　　0.1Kg</v>
      </c>
      <c r="C77" s="392" t="s">
        <v>203</v>
      </c>
    </row>
    <row r="78" spans="1:3" ht="15.75">
      <c r="A78" s="375" t="str">
        <f t="shared" si="8"/>
        <v>肉絲蒜苗炒飯</v>
      </c>
      <c r="B78" s="375">
        <f>'三菜'!E30</f>
        <v>0</v>
      </c>
      <c r="C78" s="392" t="s">
        <v>203</v>
      </c>
    </row>
    <row r="79" spans="1:3" ht="15.75">
      <c r="A79" s="379" t="str">
        <f>'三菜'!G22</f>
        <v>肉包</v>
      </c>
      <c r="B79" s="375" t="str">
        <f>'三菜'!G23</f>
        <v>醬爆肉包30(桂) 　89個</v>
      </c>
      <c r="C79" s="392" t="s">
        <v>203</v>
      </c>
    </row>
    <row r="80" spans="1:3" ht="15.75">
      <c r="A80" s="375" t="str">
        <f>$A$79</f>
        <v>肉包</v>
      </c>
      <c r="B80" s="375" t="e">
        <f>三菜!#REF!</f>
        <v>#REF!</v>
      </c>
      <c r="C80" s="392" t="s">
        <v>203</v>
      </c>
    </row>
    <row r="81" spans="1:3" ht="15.75">
      <c r="A81" s="375" t="str">
        <f aca="true" t="shared" si="9" ref="A81:A86">$A$79</f>
        <v>肉包</v>
      </c>
      <c r="B81" s="375" t="e">
        <f>三菜!#REF!</f>
        <v>#REF!</v>
      </c>
      <c r="C81" s="392" t="s">
        <v>203</v>
      </c>
    </row>
    <row r="82" spans="1:3" ht="15.75">
      <c r="A82" s="375" t="str">
        <f t="shared" si="9"/>
        <v>肉包</v>
      </c>
      <c r="B82" s="375">
        <f>'三菜'!F26</f>
        <v>0</v>
      </c>
      <c r="C82" s="392" t="s">
        <v>203</v>
      </c>
    </row>
    <row r="83" spans="1:3" ht="15.75">
      <c r="A83" s="375" t="str">
        <f t="shared" si="9"/>
        <v>肉包</v>
      </c>
      <c r="B83" s="375">
        <f>'三菜'!F27</f>
        <v>0</v>
      </c>
      <c r="C83" s="392" t="s">
        <v>203</v>
      </c>
    </row>
    <row r="84" spans="1:3" ht="15.75">
      <c r="A84" s="375" t="str">
        <f t="shared" si="9"/>
        <v>肉包</v>
      </c>
      <c r="B84" s="375">
        <f>'三菜'!F28</f>
        <v>0</v>
      </c>
      <c r="C84" s="392" t="s">
        <v>203</v>
      </c>
    </row>
    <row r="85" spans="1:3" ht="15.75">
      <c r="A85" s="375" t="str">
        <f t="shared" si="9"/>
        <v>肉包</v>
      </c>
      <c r="B85" s="375">
        <f>'三菜'!F29</f>
        <v>0</v>
      </c>
      <c r="C85" s="392" t="s">
        <v>203</v>
      </c>
    </row>
    <row r="86" spans="1:3" ht="15.75">
      <c r="A86" s="375" t="str">
        <f t="shared" si="9"/>
        <v>肉包</v>
      </c>
      <c r="B86" s="375">
        <f>'三菜'!F30</f>
        <v>0</v>
      </c>
      <c r="C86" s="392" t="s">
        <v>203</v>
      </c>
    </row>
    <row r="87" spans="1:3" ht="15.75">
      <c r="A87" s="379" t="e">
        <f>三菜!#REF!</f>
        <v>#REF!</v>
      </c>
      <c r="B87" s="375" t="e">
        <f>三菜!#REF!</f>
        <v>#REF!</v>
      </c>
      <c r="C87" s="392" t="s">
        <v>203</v>
      </c>
    </row>
    <row r="88" spans="1:3" ht="15.75">
      <c r="A88" s="375" t="e">
        <f>$A$87</f>
        <v>#REF!</v>
      </c>
      <c r="B88" s="375">
        <f>'三菜'!G24</f>
        <v>0</v>
      </c>
      <c r="C88" s="392" t="s">
        <v>203</v>
      </c>
    </row>
    <row r="89" spans="1:3" ht="15.75">
      <c r="A89" s="375" t="e">
        <f aca="true" t="shared" si="10" ref="A89:A94">$A$87</f>
        <v>#REF!</v>
      </c>
      <c r="B89" s="375">
        <f>'三菜'!G25</f>
        <v>0</v>
      </c>
      <c r="C89" s="392" t="s">
        <v>203</v>
      </c>
    </row>
    <row r="90" spans="1:3" ht="15.75">
      <c r="A90" s="375" t="e">
        <f t="shared" si="10"/>
        <v>#REF!</v>
      </c>
      <c r="B90" s="375">
        <f>'三菜'!G26</f>
        <v>0</v>
      </c>
      <c r="C90" s="392" t="s">
        <v>203</v>
      </c>
    </row>
    <row r="91" spans="1:3" ht="15.75">
      <c r="A91" s="375" t="e">
        <f t="shared" si="10"/>
        <v>#REF!</v>
      </c>
      <c r="B91" s="375">
        <f>'三菜'!G27</f>
        <v>0</v>
      </c>
      <c r="C91" s="392" t="s">
        <v>203</v>
      </c>
    </row>
    <row r="92" spans="1:3" ht="15.75">
      <c r="A92" s="375" t="e">
        <f t="shared" si="10"/>
        <v>#REF!</v>
      </c>
      <c r="B92" s="375">
        <f>'三菜'!G28</f>
        <v>0</v>
      </c>
      <c r="C92" s="392" t="s">
        <v>203</v>
      </c>
    </row>
    <row r="93" spans="1:3" ht="15.75">
      <c r="A93" s="375" t="e">
        <f t="shared" si="10"/>
        <v>#REF!</v>
      </c>
      <c r="B93" s="375">
        <f>'三菜'!G29</f>
        <v>0</v>
      </c>
      <c r="C93" s="392" t="s">
        <v>203</v>
      </c>
    </row>
    <row r="94" spans="1:3" ht="15.75">
      <c r="A94" s="375" t="e">
        <f t="shared" si="10"/>
        <v>#REF!</v>
      </c>
      <c r="B94" s="375">
        <f>'三菜'!G30</f>
        <v>0</v>
      </c>
      <c r="C94" s="392" t="s">
        <v>203</v>
      </c>
    </row>
    <row r="95" spans="1:3" ht="15.75">
      <c r="A95" s="379" t="str">
        <f>'三菜'!H22</f>
        <v>紫菜蛋花湯</v>
      </c>
      <c r="B95" s="375" t="str">
        <f>'三菜'!H23</f>
        <v>蛋 　　　　　　　1Kg</v>
      </c>
      <c r="C95" s="392" t="s">
        <v>203</v>
      </c>
    </row>
    <row r="96" spans="1:3" ht="15.75">
      <c r="A96" s="375" t="str">
        <f>$A$95</f>
        <v>紫菜蛋花湯</v>
      </c>
      <c r="B96" s="375" t="str">
        <f>'三菜'!H24</f>
        <v>大骨-溫 　　　　0.5Kg</v>
      </c>
      <c r="C96" s="392" t="s">
        <v>203</v>
      </c>
    </row>
    <row r="97" spans="1:3" ht="15.75">
      <c r="A97" s="375" t="str">
        <f aca="true" t="shared" si="11" ref="A97:A102">$A$95</f>
        <v>紫菜蛋花湯</v>
      </c>
      <c r="B97" s="375" t="str">
        <f>'三菜'!H25</f>
        <v>青蔥珠 　　　　0.1Kg</v>
      </c>
      <c r="C97" s="392" t="s">
        <v>203</v>
      </c>
    </row>
    <row r="98" spans="1:3" ht="15.75">
      <c r="A98" s="375" t="str">
        <f t="shared" si="11"/>
        <v>紫菜蛋花湯</v>
      </c>
      <c r="B98" s="375" t="str">
        <f>'三菜'!H26</f>
        <v>紫菜片 　　　　0.1Kg</v>
      </c>
      <c r="C98" s="392" t="s">
        <v>203</v>
      </c>
    </row>
    <row r="99" spans="1:3" ht="15.75">
      <c r="A99" s="375" t="str">
        <f t="shared" si="11"/>
        <v>紫菜蛋花湯</v>
      </c>
      <c r="B99" s="375">
        <f>'三菜'!H27</f>
        <v>0</v>
      </c>
      <c r="C99" s="392" t="s">
        <v>203</v>
      </c>
    </row>
    <row r="100" spans="1:3" ht="15.75">
      <c r="A100" s="375" t="str">
        <f t="shared" si="11"/>
        <v>紫菜蛋花湯</v>
      </c>
      <c r="B100" s="375">
        <f>'三菜'!H28</f>
        <v>0</v>
      </c>
      <c r="C100" s="392" t="s">
        <v>203</v>
      </c>
    </row>
    <row r="101" spans="1:3" ht="15.75">
      <c r="A101" s="375" t="str">
        <f t="shared" si="11"/>
        <v>紫菜蛋花湯</v>
      </c>
      <c r="B101" s="375">
        <f>'三菜'!H29</f>
        <v>0</v>
      </c>
      <c r="C101" s="392" t="s">
        <v>203</v>
      </c>
    </row>
    <row r="102" spans="1:3" ht="15.75">
      <c r="A102" s="375" t="str">
        <f t="shared" si="11"/>
        <v>紫菜蛋花湯</v>
      </c>
      <c r="B102" s="375">
        <f>'三菜'!H30</f>
        <v>0</v>
      </c>
      <c r="C102" s="392" t="s">
        <v>203</v>
      </c>
    </row>
    <row r="103" spans="1:3" ht="15.75">
      <c r="A103" s="379">
        <f>'三菜'!I22</f>
        <v>0</v>
      </c>
      <c r="B103" s="375">
        <f>A103</f>
        <v>0</v>
      </c>
      <c r="C103" s="392" t="s">
        <v>203</v>
      </c>
    </row>
    <row r="104" spans="1:3" ht="15.75">
      <c r="A104" s="380" t="str">
        <f>'三菜'!D31</f>
        <v>五穀飯</v>
      </c>
      <c r="B104" s="375" t="str">
        <f>A104</f>
        <v>五穀飯</v>
      </c>
      <c r="C104" s="392" t="s">
        <v>203</v>
      </c>
    </row>
    <row r="105" spans="1:3" ht="15.75">
      <c r="A105" s="380" t="str">
        <f>'三菜'!E31</f>
        <v>香酥鯖魚</v>
      </c>
      <c r="B105" s="375" t="str">
        <f>'三菜'!E32</f>
        <v>鯖魚片1/2 　　　89片</v>
      </c>
      <c r="C105" s="392" t="s">
        <v>203</v>
      </c>
    </row>
    <row r="106" spans="1:3" ht="15.75">
      <c r="A106" s="375" t="str">
        <f>$A$105</f>
        <v>香酥鯖魚</v>
      </c>
      <c r="B106" s="375">
        <f>'三菜'!E33</f>
        <v>0</v>
      </c>
      <c r="C106" s="392" t="s">
        <v>203</v>
      </c>
    </row>
    <row r="107" spans="1:3" ht="15.75">
      <c r="A107" s="375" t="str">
        <f aca="true" t="shared" si="12" ref="A107:A112">$A$105</f>
        <v>香酥鯖魚</v>
      </c>
      <c r="B107" s="375">
        <f>'三菜'!E34</f>
        <v>0</v>
      </c>
      <c r="C107" s="392" t="s">
        <v>203</v>
      </c>
    </row>
    <row r="108" spans="1:3" ht="15.75">
      <c r="A108" s="375" t="str">
        <f t="shared" si="12"/>
        <v>香酥鯖魚</v>
      </c>
      <c r="B108" s="375">
        <f>'三菜'!E35</f>
        <v>0</v>
      </c>
      <c r="C108" s="392" t="s">
        <v>203</v>
      </c>
    </row>
    <row r="109" spans="1:3" ht="15.75">
      <c r="A109" s="375" t="str">
        <f t="shared" si="12"/>
        <v>香酥鯖魚</v>
      </c>
      <c r="B109" s="375">
        <f>'三菜'!E36</f>
        <v>0</v>
      </c>
      <c r="C109" s="392" t="s">
        <v>203</v>
      </c>
    </row>
    <row r="110" spans="1:3" ht="15.75">
      <c r="A110" s="375" t="str">
        <f t="shared" si="12"/>
        <v>香酥鯖魚</v>
      </c>
      <c r="B110" s="375">
        <f>'三菜'!E37</f>
        <v>0</v>
      </c>
      <c r="C110" s="392" t="s">
        <v>203</v>
      </c>
    </row>
    <row r="111" spans="1:3" ht="15.75">
      <c r="A111" s="375" t="str">
        <f t="shared" si="12"/>
        <v>香酥鯖魚</v>
      </c>
      <c r="B111" s="375">
        <f>'三菜'!E38</f>
        <v>0</v>
      </c>
      <c r="C111" s="392" t="s">
        <v>203</v>
      </c>
    </row>
    <row r="112" spans="1:3" ht="15.75">
      <c r="A112" s="375" t="str">
        <f t="shared" si="12"/>
        <v>香酥鯖魚</v>
      </c>
      <c r="B112" s="375">
        <f>'三菜'!E39</f>
        <v>0</v>
      </c>
      <c r="C112" s="392" t="s">
        <v>203</v>
      </c>
    </row>
    <row r="113" spans="1:3" ht="15.75">
      <c r="A113" s="380" t="str">
        <f>'三菜'!F31</f>
        <v>哨子豆腐</v>
      </c>
      <c r="B113" s="375" t="str">
        <f>'三菜'!F32</f>
        <v>粗豆腐切丁4.5k(封口) 2板</v>
      </c>
      <c r="C113" s="392" t="s">
        <v>203</v>
      </c>
    </row>
    <row r="114" spans="1:3" ht="15.75">
      <c r="A114" s="375" t="str">
        <f>$A$113</f>
        <v>哨子豆腐</v>
      </c>
      <c r="B114" s="375" t="str">
        <f>'三菜'!F33</f>
        <v>絞肉 　　　　　0.5Kg</v>
      </c>
      <c r="C114" s="392" t="s">
        <v>203</v>
      </c>
    </row>
    <row r="115" spans="1:3" ht="15.75">
      <c r="A115" s="375" t="str">
        <f aca="true" t="shared" si="13" ref="A115:A120">$A$113</f>
        <v>哨子豆腐</v>
      </c>
      <c r="B115" s="375" t="str">
        <f>'三菜'!F34</f>
        <v>油蔥酥 　　　　0.1Kg</v>
      </c>
      <c r="C115" s="392" t="s">
        <v>203</v>
      </c>
    </row>
    <row r="116" spans="1:3" ht="15.75">
      <c r="A116" s="375" t="str">
        <f t="shared" si="13"/>
        <v>哨子豆腐</v>
      </c>
      <c r="B116" s="375" t="str">
        <f>'三菜'!F35</f>
        <v>青蔥珠 　　　　0.1Kg</v>
      </c>
      <c r="C116" s="392" t="s">
        <v>203</v>
      </c>
    </row>
    <row r="117" spans="1:3" ht="15.75">
      <c r="A117" s="375" t="str">
        <f t="shared" si="13"/>
        <v>哨子豆腐</v>
      </c>
      <c r="B117" s="375">
        <f>'三菜'!F36</f>
        <v>0</v>
      </c>
      <c r="C117" s="392" t="s">
        <v>203</v>
      </c>
    </row>
    <row r="118" spans="1:3" ht="15.75">
      <c r="A118" s="375" t="str">
        <f t="shared" si="13"/>
        <v>哨子豆腐</v>
      </c>
      <c r="B118" s="375">
        <f>'三菜'!F37</f>
        <v>0</v>
      </c>
      <c r="C118" s="392" t="s">
        <v>203</v>
      </c>
    </row>
    <row r="119" spans="1:3" ht="15.75">
      <c r="A119" s="375" t="str">
        <f t="shared" si="13"/>
        <v>哨子豆腐</v>
      </c>
      <c r="B119" s="375">
        <f>'三菜'!F38</f>
        <v>0</v>
      </c>
      <c r="C119" s="392" t="s">
        <v>203</v>
      </c>
    </row>
    <row r="120" spans="1:3" ht="15.75">
      <c r="A120" s="375" t="str">
        <f t="shared" si="13"/>
        <v>哨子豆腐</v>
      </c>
      <c r="B120" s="375">
        <f>'三菜'!F39</f>
        <v>0</v>
      </c>
      <c r="C120" s="392" t="s">
        <v>203</v>
      </c>
    </row>
    <row r="121" spans="1:3" ht="15.75">
      <c r="A121" s="380" t="str">
        <f>'三菜'!G31</f>
        <v>木須芽菜</v>
      </c>
      <c r="B121" s="375" t="str">
        <f>'三菜'!G32</f>
        <v>豆芽菜 　　　　　6Kg</v>
      </c>
      <c r="C121" s="392" t="s">
        <v>203</v>
      </c>
    </row>
    <row r="122" spans="1:3" ht="15.75">
      <c r="A122" s="375" t="str">
        <f>$A$121</f>
        <v>木須芽菜</v>
      </c>
      <c r="B122" s="375" t="str">
        <f>'三菜'!G33</f>
        <v>木耳絲 　　　　0.5Kg</v>
      </c>
      <c r="C122" s="392" t="s">
        <v>203</v>
      </c>
    </row>
    <row r="123" spans="1:3" ht="15.75">
      <c r="A123" s="375" t="str">
        <f aca="true" t="shared" si="14" ref="A123:A128">$A$121</f>
        <v>木須芽菜</v>
      </c>
      <c r="B123" s="375" t="str">
        <f>'三菜'!G34</f>
        <v>蒜末 　　　　　0.1Kg</v>
      </c>
      <c r="C123" s="392" t="s">
        <v>203</v>
      </c>
    </row>
    <row r="124" spans="1:3" ht="15.75">
      <c r="A124" s="375" t="str">
        <f t="shared" si="14"/>
        <v>木須芽菜</v>
      </c>
      <c r="B124" s="375">
        <f>'三菜'!G35</f>
        <v>0</v>
      </c>
      <c r="C124" s="392" t="s">
        <v>203</v>
      </c>
    </row>
    <row r="125" spans="1:3" ht="15.75">
      <c r="A125" s="375" t="str">
        <f t="shared" si="14"/>
        <v>木須芽菜</v>
      </c>
      <c r="B125" s="375">
        <f>'三菜'!G36</f>
        <v>0</v>
      </c>
      <c r="C125" s="392" t="s">
        <v>203</v>
      </c>
    </row>
    <row r="126" spans="1:3" ht="15.75">
      <c r="A126" s="375" t="str">
        <f t="shared" si="14"/>
        <v>木須芽菜</v>
      </c>
      <c r="B126" s="375">
        <f>'三菜'!G37</f>
        <v>0</v>
      </c>
      <c r="C126" s="392" t="s">
        <v>203</v>
      </c>
    </row>
    <row r="127" spans="1:3" ht="15.75">
      <c r="A127" s="375" t="str">
        <f t="shared" si="14"/>
        <v>木須芽菜</v>
      </c>
      <c r="B127" s="375">
        <f>'三菜'!G38</f>
        <v>0</v>
      </c>
      <c r="C127" s="392" t="s">
        <v>203</v>
      </c>
    </row>
    <row r="128" spans="1:3" ht="15.75">
      <c r="A128" s="375" t="str">
        <f t="shared" si="14"/>
        <v>木須芽菜</v>
      </c>
      <c r="B128" s="375">
        <f>'三菜'!G39</f>
        <v>0</v>
      </c>
      <c r="C128" s="392" t="s">
        <v>203</v>
      </c>
    </row>
    <row r="129" spans="1:3" ht="15.75">
      <c r="A129" s="380" t="str">
        <f>'三菜'!H31</f>
        <v>榨菜肉絲湯</v>
      </c>
      <c r="B129" s="375" t="str">
        <f>'三菜'!H32</f>
        <v>榨菜絲 　　　　1.5Kg</v>
      </c>
      <c r="C129" s="392" t="s">
        <v>203</v>
      </c>
    </row>
    <row r="130" spans="1:3" ht="15.75">
      <c r="A130" s="375" t="str">
        <f>$A$129</f>
        <v>榨菜肉絲湯</v>
      </c>
      <c r="B130" s="375" t="str">
        <f>'三菜'!H33</f>
        <v>肉絲-溫 　　　　0.6Kg</v>
      </c>
      <c r="C130" s="392" t="s">
        <v>203</v>
      </c>
    </row>
    <row r="131" spans="1:3" ht="15.75">
      <c r="A131" s="375" t="str">
        <f aca="true" t="shared" si="15" ref="A131:A136">$A$129</f>
        <v>榨菜肉絲湯</v>
      </c>
      <c r="B131" s="375" t="str">
        <f>'三菜'!H34</f>
        <v>青蔥珠 　　　　0.1Kg</v>
      </c>
      <c r="C131" s="392" t="s">
        <v>203</v>
      </c>
    </row>
    <row r="132" spans="1:3" ht="15.75">
      <c r="A132" s="375" t="str">
        <f t="shared" si="15"/>
        <v>榨菜肉絲湯</v>
      </c>
      <c r="B132" s="375">
        <f>'三菜'!H35</f>
        <v>0</v>
      </c>
      <c r="C132" s="392" t="s">
        <v>203</v>
      </c>
    </row>
    <row r="133" spans="1:3" ht="15.75">
      <c r="A133" s="375" t="str">
        <f t="shared" si="15"/>
        <v>榨菜肉絲湯</v>
      </c>
      <c r="B133" s="375" t="str">
        <f>'三菜'!H36</f>
        <v>提早送</v>
      </c>
      <c r="C133" s="392" t="s">
        <v>203</v>
      </c>
    </row>
    <row r="134" spans="1:3" ht="15.75">
      <c r="A134" s="375" t="str">
        <f t="shared" si="15"/>
        <v>榨菜肉絲湯</v>
      </c>
      <c r="B134" s="375" t="str">
        <f>'三菜'!H37</f>
        <v>小薏仁 　　　　1.5Kg</v>
      </c>
      <c r="C134" s="392" t="s">
        <v>203</v>
      </c>
    </row>
    <row r="135" spans="1:3" ht="15.75">
      <c r="A135" s="375" t="str">
        <f t="shared" si="15"/>
        <v>榨菜肉絲湯</v>
      </c>
      <c r="B135" s="375" t="str">
        <f>'三菜'!H38</f>
        <v>綠豆 　　　　　1.5Kg</v>
      </c>
      <c r="C135" s="392" t="s">
        <v>203</v>
      </c>
    </row>
    <row r="136" spans="1:3" ht="15.75">
      <c r="A136" s="375" t="str">
        <f t="shared" si="15"/>
        <v>榨菜肉絲湯</v>
      </c>
      <c r="B136" s="375">
        <f>'三菜'!H39</f>
        <v>0</v>
      </c>
      <c r="C136" s="392" t="s">
        <v>203</v>
      </c>
    </row>
    <row r="137" spans="1:3" ht="15.75">
      <c r="A137" s="380" t="str">
        <f>'三菜'!I31</f>
        <v>水果</v>
      </c>
      <c r="B137" s="375" t="str">
        <f>A137</f>
        <v>水果</v>
      </c>
      <c r="C137" s="392" t="s">
        <v>203</v>
      </c>
    </row>
    <row r="138" spans="1:3" ht="15.75">
      <c r="A138" s="381" t="str">
        <f>'三菜'!D40</f>
        <v>白米飯</v>
      </c>
      <c r="B138" s="375" t="str">
        <f>A138</f>
        <v>白米飯</v>
      </c>
      <c r="C138" s="392" t="s">
        <v>203</v>
      </c>
    </row>
    <row r="139" spans="1:3" ht="15.75">
      <c r="A139" s="381" t="str">
        <f>'三菜'!E40</f>
        <v>八寶肉醬</v>
      </c>
      <c r="B139" s="375" t="str">
        <f>'三菜'!E41</f>
        <v>白蘿蔔小丁 　　　2Kg</v>
      </c>
      <c r="C139" s="392" t="s">
        <v>203</v>
      </c>
    </row>
    <row r="140" spans="1:3" ht="15.75">
      <c r="A140" s="375" t="str">
        <f>$A$139</f>
        <v>八寶肉醬</v>
      </c>
      <c r="B140" s="375" t="str">
        <f>'三菜'!E42</f>
        <v>豆干丁 　　　　　2Kg</v>
      </c>
      <c r="C140" s="392" t="s">
        <v>203</v>
      </c>
    </row>
    <row r="141" spans="1:3" ht="15.75">
      <c r="A141" s="375" t="str">
        <f aca="true" t="shared" si="16" ref="A141:A146">$A$139</f>
        <v>八寶肉醬</v>
      </c>
      <c r="B141" s="375" t="str">
        <f>'三菜'!E43</f>
        <v>絞肉 　　　　　　2Kg</v>
      </c>
      <c r="C141" s="392" t="s">
        <v>203</v>
      </c>
    </row>
    <row r="142" spans="1:3" ht="15.75">
      <c r="A142" s="375" t="str">
        <f t="shared" si="16"/>
        <v>八寶肉醬</v>
      </c>
      <c r="B142" s="375" t="str">
        <f>'三菜'!E44</f>
        <v>鮮筍丁 　　　　　1Kg</v>
      </c>
      <c r="C142" s="392" t="s">
        <v>203</v>
      </c>
    </row>
    <row r="143" spans="1:3" ht="15.75">
      <c r="A143" s="375" t="str">
        <f t="shared" si="16"/>
        <v>八寶肉醬</v>
      </c>
      <c r="B143" s="375" t="str">
        <f>'三菜'!E45</f>
        <v>紅蘿蔔小丁 　　0.5Kg</v>
      </c>
      <c r="C143" s="392" t="s">
        <v>203</v>
      </c>
    </row>
    <row r="144" spans="1:3" ht="15.75">
      <c r="A144" s="375" t="str">
        <f t="shared" si="16"/>
        <v>八寶肉醬</v>
      </c>
      <c r="B144" s="375" t="str">
        <f>'三菜'!E46</f>
        <v>油蔥酥 　　　　0.2Kg</v>
      </c>
      <c r="C144" s="392" t="s">
        <v>203</v>
      </c>
    </row>
    <row r="145" spans="1:3" ht="15.75">
      <c r="A145" s="375" t="str">
        <f t="shared" si="16"/>
        <v>八寶肉醬</v>
      </c>
      <c r="B145" s="375">
        <f>'三菜'!E47</f>
        <v>0</v>
      </c>
      <c r="C145" s="392" t="s">
        <v>203</v>
      </c>
    </row>
    <row r="146" spans="1:3" ht="15.75">
      <c r="A146" s="375" t="str">
        <f t="shared" si="16"/>
        <v>八寶肉醬</v>
      </c>
      <c r="B146" s="375">
        <f>'三菜'!E48</f>
        <v>0</v>
      </c>
      <c r="C146" s="392" t="s">
        <v>203</v>
      </c>
    </row>
    <row r="147" spans="1:3" ht="15.75">
      <c r="A147" s="381" t="str">
        <f>'三菜'!F40</f>
        <v>紅蘿蔔炒蛋</v>
      </c>
      <c r="B147" s="375" t="str">
        <f>'三菜'!F41</f>
        <v>蛋 　　　　　　　4Kg</v>
      </c>
      <c r="C147" s="392" t="s">
        <v>203</v>
      </c>
    </row>
    <row r="148" spans="1:3" ht="15.75">
      <c r="A148" s="375" t="str">
        <f>$A$147</f>
        <v>紅蘿蔔炒蛋</v>
      </c>
      <c r="B148" s="375" t="str">
        <f>'三菜'!F42</f>
        <v>紅蘿蔔絲 　　　3.5Kg</v>
      </c>
      <c r="C148" s="392" t="s">
        <v>203</v>
      </c>
    </row>
    <row r="149" spans="1:3" ht="15.75">
      <c r="A149" s="375" t="str">
        <f aca="true" t="shared" si="17" ref="A149:A154">$A$147</f>
        <v>紅蘿蔔炒蛋</v>
      </c>
      <c r="B149" s="375">
        <f>'三菜'!F43</f>
        <v>0</v>
      </c>
      <c r="C149" s="392" t="s">
        <v>203</v>
      </c>
    </row>
    <row r="150" spans="1:3" ht="15.75">
      <c r="A150" s="375" t="str">
        <f t="shared" si="17"/>
        <v>紅蘿蔔炒蛋</v>
      </c>
      <c r="B150" s="375">
        <f>'三菜'!F44</f>
        <v>0</v>
      </c>
      <c r="C150" s="392" t="s">
        <v>203</v>
      </c>
    </row>
    <row r="151" spans="1:3" ht="15.75">
      <c r="A151" s="375" t="str">
        <f t="shared" si="17"/>
        <v>紅蘿蔔炒蛋</v>
      </c>
      <c r="B151" s="375">
        <f>'三菜'!F45</f>
        <v>0</v>
      </c>
      <c r="C151" s="392" t="s">
        <v>203</v>
      </c>
    </row>
    <row r="152" spans="1:3" ht="15.75">
      <c r="A152" s="375" t="str">
        <f t="shared" si="17"/>
        <v>紅蘿蔔炒蛋</v>
      </c>
      <c r="B152" s="375">
        <f>'三菜'!F46</f>
        <v>0</v>
      </c>
      <c r="C152" s="392" t="s">
        <v>203</v>
      </c>
    </row>
    <row r="153" spans="1:3" ht="15.75">
      <c r="A153" s="375" t="str">
        <f t="shared" si="17"/>
        <v>紅蘿蔔炒蛋</v>
      </c>
      <c r="B153" s="375">
        <f>'三菜'!F47</f>
        <v>0</v>
      </c>
      <c r="C153" s="392" t="s">
        <v>203</v>
      </c>
    </row>
    <row r="154" spans="1:3" ht="15.75">
      <c r="A154" s="375" t="str">
        <f t="shared" si="17"/>
        <v>紅蘿蔔炒蛋</v>
      </c>
      <c r="B154" s="375">
        <f>'三菜'!F48</f>
        <v>0</v>
      </c>
      <c r="C154" s="392" t="s">
        <v>203</v>
      </c>
    </row>
    <row r="155" spans="1:3" ht="15.75">
      <c r="A155" s="381" t="str">
        <f>'三菜'!G40</f>
        <v>鮮炒高麗菜</v>
      </c>
      <c r="B155" s="375" t="str">
        <f>'三菜'!G41</f>
        <v>高麗菜切 　　　　7Kg</v>
      </c>
      <c r="C155" s="392" t="s">
        <v>203</v>
      </c>
    </row>
    <row r="156" spans="1:3" ht="15.75">
      <c r="A156" s="375" t="str">
        <f>$A$155</f>
        <v>鮮炒高麗菜</v>
      </c>
      <c r="B156" s="375" t="str">
        <f>'三菜'!G42</f>
        <v>蒜末 　　　　　0.1Kg</v>
      </c>
      <c r="C156" s="392" t="s">
        <v>203</v>
      </c>
    </row>
    <row r="157" spans="1:3" ht="15.75">
      <c r="A157" s="375" t="str">
        <f aca="true" t="shared" si="18" ref="A157:A162">$A$155</f>
        <v>鮮炒高麗菜</v>
      </c>
      <c r="B157" s="375">
        <f>'三菜'!G43</f>
        <v>0</v>
      </c>
      <c r="C157" s="392" t="s">
        <v>203</v>
      </c>
    </row>
    <row r="158" spans="1:3" ht="15.75">
      <c r="A158" s="375" t="str">
        <f t="shared" si="18"/>
        <v>鮮炒高麗菜</v>
      </c>
      <c r="B158" s="375">
        <f>'三菜'!G44</f>
        <v>0</v>
      </c>
      <c r="C158" s="392" t="s">
        <v>203</v>
      </c>
    </row>
    <row r="159" spans="1:3" ht="15.75">
      <c r="A159" s="375" t="str">
        <f t="shared" si="18"/>
        <v>鮮炒高麗菜</v>
      </c>
      <c r="B159" s="375">
        <f>'三菜'!G45</f>
        <v>0</v>
      </c>
      <c r="C159" s="392" t="s">
        <v>203</v>
      </c>
    </row>
    <row r="160" spans="1:3" ht="15.75">
      <c r="A160" s="375" t="str">
        <f t="shared" si="18"/>
        <v>鮮炒高麗菜</v>
      </c>
      <c r="B160" s="375">
        <f>'三菜'!G46</f>
        <v>0</v>
      </c>
      <c r="C160" s="392" t="s">
        <v>203</v>
      </c>
    </row>
    <row r="161" spans="1:3" ht="15.75">
      <c r="A161" s="375" t="str">
        <f t="shared" si="18"/>
        <v>鮮炒高麗菜</v>
      </c>
      <c r="B161" s="375">
        <f>'三菜'!G47</f>
        <v>0</v>
      </c>
      <c r="C161" s="392" t="s">
        <v>203</v>
      </c>
    </row>
    <row r="162" spans="1:3" ht="15.75">
      <c r="A162" s="375" t="str">
        <f t="shared" si="18"/>
        <v>鮮炒高麗菜</v>
      </c>
      <c r="B162" s="375">
        <f>'三菜'!G48</f>
        <v>0</v>
      </c>
      <c r="C162" s="392" t="s">
        <v>203</v>
      </c>
    </row>
    <row r="163" spans="1:3" ht="15.75">
      <c r="A163" s="381" t="str">
        <f>'三菜'!H40</f>
        <v>綠豆薏仁湯</v>
      </c>
      <c r="B163" s="375" t="str">
        <f>'三菜'!H41</f>
        <v>小薏仁 　　　　已送</v>
      </c>
      <c r="C163" s="392" t="s">
        <v>203</v>
      </c>
    </row>
    <row r="164" spans="1:3" ht="15.75">
      <c r="A164" s="375" t="str">
        <f>$A$163</f>
        <v>綠豆薏仁湯</v>
      </c>
      <c r="B164" s="375" t="str">
        <f>'三菜'!H42</f>
        <v>綠豆 　　　　　已送</v>
      </c>
      <c r="C164" s="392" t="s">
        <v>203</v>
      </c>
    </row>
    <row r="165" spans="1:3" ht="15.75">
      <c r="A165" s="375" t="str">
        <f aca="true" t="shared" si="19" ref="A165:A170">$A$163</f>
        <v>綠豆薏仁湯</v>
      </c>
      <c r="B165" s="375">
        <f>'三菜'!H43</f>
        <v>0</v>
      </c>
      <c r="C165" s="392" t="s">
        <v>203</v>
      </c>
    </row>
    <row r="166" spans="1:3" ht="15.75">
      <c r="A166" s="375" t="str">
        <f t="shared" si="19"/>
        <v>綠豆薏仁湯</v>
      </c>
      <c r="B166" s="375">
        <f>'三菜'!H44</f>
        <v>0</v>
      </c>
      <c r="C166" s="392" t="s">
        <v>203</v>
      </c>
    </row>
    <row r="167" spans="1:3" ht="15.75">
      <c r="A167" s="375" t="str">
        <f t="shared" si="19"/>
        <v>綠豆薏仁湯</v>
      </c>
      <c r="B167" s="375">
        <f>'三菜'!H45</f>
        <v>0</v>
      </c>
      <c r="C167" s="392" t="s">
        <v>203</v>
      </c>
    </row>
    <row r="168" spans="1:3" ht="15.75">
      <c r="A168" s="375" t="str">
        <f t="shared" si="19"/>
        <v>綠豆薏仁湯</v>
      </c>
      <c r="B168" s="375">
        <f>'三菜'!H46</f>
        <v>0</v>
      </c>
      <c r="C168" s="392" t="s">
        <v>203</v>
      </c>
    </row>
    <row r="169" spans="1:3" ht="15.75">
      <c r="A169" s="375" t="str">
        <f t="shared" si="19"/>
        <v>綠豆薏仁湯</v>
      </c>
      <c r="B169" s="375">
        <f>'三菜'!H47</f>
        <v>0</v>
      </c>
      <c r="C169" s="392" t="s">
        <v>203</v>
      </c>
    </row>
    <row r="170" spans="1:3" ht="15.75">
      <c r="A170" s="375" t="str">
        <f t="shared" si="19"/>
        <v>綠豆薏仁湯</v>
      </c>
      <c r="B170" s="375">
        <f>'三菜'!H48</f>
        <v>0</v>
      </c>
      <c r="C170" s="392" t="s">
        <v>203</v>
      </c>
    </row>
    <row r="171" spans="1:3" ht="15.75">
      <c r="A171" s="381">
        <f>'三菜'!I40</f>
        <v>0</v>
      </c>
      <c r="B171" s="375">
        <f>A171</f>
        <v>0</v>
      </c>
      <c r="C171" s="39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173</v>
      </c>
      <c r="B1" s="384" t="s">
        <v>174</v>
      </c>
      <c r="C1" s="382" t="s">
        <v>175</v>
      </c>
      <c r="D1" s="383" t="s">
        <v>176</v>
      </c>
      <c r="E1" s="382" t="s">
        <v>177</v>
      </c>
      <c r="F1" s="383" t="s">
        <v>178</v>
      </c>
      <c r="G1" s="383" t="s">
        <v>179</v>
      </c>
      <c r="H1" s="383" t="s">
        <v>180</v>
      </c>
      <c r="I1" s="383" t="s">
        <v>181</v>
      </c>
      <c r="J1" s="383" t="s">
        <v>182</v>
      </c>
      <c r="K1" s="383" t="s">
        <v>183</v>
      </c>
      <c r="L1" s="383" t="s">
        <v>184</v>
      </c>
      <c r="M1" s="383" t="s">
        <v>185</v>
      </c>
      <c r="N1" s="383" t="s">
        <v>186</v>
      </c>
      <c r="O1" s="383" t="s">
        <v>78</v>
      </c>
      <c r="P1" s="383" t="s">
        <v>187</v>
      </c>
      <c r="Q1" s="383" t="s">
        <v>188</v>
      </c>
      <c r="R1" s="383" t="s">
        <v>189</v>
      </c>
      <c r="S1" s="382" t="s">
        <v>190</v>
      </c>
      <c r="T1" s="382" t="s">
        <v>191</v>
      </c>
      <c r="U1" s="382" t="s">
        <v>78</v>
      </c>
      <c r="V1" s="382" t="s">
        <v>192</v>
      </c>
      <c r="W1" s="382" t="s">
        <v>79</v>
      </c>
      <c r="X1" s="382" t="s">
        <v>193</v>
      </c>
      <c r="Y1" s="382" t="s">
        <v>81</v>
      </c>
    </row>
    <row r="2" spans="3:25" ht="15.75">
      <c r="C2" s="382">
        <f>'三菜'!D4</f>
        <v>0</v>
      </c>
      <c r="E2" s="382">
        <f>'三菜'!E4</f>
        <v>0</v>
      </c>
      <c r="I2" s="383">
        <f>'三菜'!F4</f>
        <v>0</v>
      </c>
      <c r="J2" s="383">
        <f>'三菜'!G4</f>
        <v>0</v>
      </c>
      <c r="P2" s="383">
        <f>'三菜'!H4</f>
        <v>0</v>
      </c>
      <c r="Q2" s="383">
        <f>'三菜'!I4</f>
        <v>0</v>
      </c>
      <c r="R2" s="383" t="s">
        <v>194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>
        <f>'三菜'!E13</f>
        <v>0</v>
      </c>
      <c r="I3" s="383">
        <f>'三菜'!F13</f>
        <v>0</v>
      </c>
      <c r="J3" s="383">
        <f>'三菜'!G13</f>
        <v>0</v>
      </c>
      <c r="P3" s="383">
        <f>'三菜'!H13</f>
        <v>0</v>
      </c>
      <c r="Q3" s="383">
        <f>'三菜'!I13</f>
        <v>0</v>
      </c>
      <c r="R3" s="383" t="s">
        <v>194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5.75">
      <c r="A4" s="382">
        <f>$A$2</f>
        <v>0</v>
      </c>
      <c r="B4" s="384">
        <f>B3+1</f>
        <v>2</v>
      </c>
      <c r="C4" s="382" t="str">
        <f>'三菜'!D22</f>
        <v>白米飯</v>
      </c>
      <c r="E4" s="382" t="str">
        <f>'三菜'!E22</f>
        <v>肉絲蒜苗炒飯</v>
      </c>
      <c r="I4" s="383" t="str">
        <f>'三菜'!G22</f>
        <v>肉包</v>
      </c>
      <c r="J4" s="383" t="e">
        <f>三菜!#REF!</f>
        <v>#REF!</v>
      </c>
      <c r="P4" s="383" t="str">
        <f>'三菜'!H22</f>
        <v>紫菜蛋花湯</v>
      </c>
      <c r="Q4" s="383">
        <f>'三菜'!I22</f>
        <v>0</v>
      </c>
      <c r="R4" s="383" t="s">
        <v>194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5.75">
      <c r="A5" s="382">
        <f>$A$2</f>
        <v>0</v>
      </c>
      <c r="B5" s="384">
        <f>B4+1</f>
        <v>3</v>
      </c>
      <c r="C5" s="382" t="str">
        <f>'三菜'!D31</f>
        <v>五穀飯</v>
      </c>
      <c r="E5" s="382" t="str">
        <f>'三菜'!E31</f>
        <v>香酥鯖魚</v>
      </c>
      <c r="I5" s="383" t="str">
        <f>'三菜'!F31</f>
        <v>哨子豆腐</v>
      </c>
      <c r="J5" s="383" t="str">
        <f>'三菜'!G31</f>
        <v>木須芽菜</v>
      </c>
      <c r="P5" s="383" t="str">
        <f>'三菜'!H31</f>
        <v>榨菜肉絲湯</v>
      </c>
      <c r="Q5" s="383" t="str">
        <f>'三菜'!I31</f>
        <v>水果</v>
      </c>
      <c r="R5" s="383" t="s">
        <v>194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5.75">
      <c r="A6" s="382">
        <f>$A$2</f>
        <v>0</v>
      </c>
      <c r="B6" s="384">
        <f>B5+1</f>
        <v>4</v>
      </c>
      <c r="C6" s="382" t="str">
        <f>'三菜'!D40</f>
        <v>白米飯</v>
      </c>
      <c r="E6" s="382" t="str">
        <f>'三菜'!E40</f>
        <v>八寶肉醬</v>
      </c>
      <c r="I6" s="383" t="str">
        <f>'三菜'!F40</f>
        <v>紅蘿蔔炒蛋</v>
      </c>
      <c r="J6" s="383" t="str">
        <f>'三菜'!G40</f>
        <v>鮮炒高麗菜</v>
      </c>
      <c r="P6" s="383" t="str">
        <f>'三菜'!H40</f>
        <v>綠豆薏仁湯</v>
      </c>
      <c r="Q6" s="383">
        <f>'三菜'!I40</f>
        <v>0</v>
      </c>
      <c r="R6" s="383" t="s">
        <v>194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Test User</cp:lastModifiedBy>
  <cp:lastPrinted>2015-04-08T23:44:12Z</cp:lastPrinted>
  <dcterms:created xsi:type="dcterms:W3CDTF">2003-03-13T12:56:25Z</dcterms:created>
  <dcterms:modified xsi:type="dcterms:W3CDTF">2015-04-09T00:22:26Z</dcterms:modified>
  <cp:category/>
  <cp:version/>
  <cp:contentType/>
  <cp:contentStatus/>
</cp:coreProperties>
</file>